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Y:\MH-IRU\General Hospital\2 FRA Schedule\SFY 26\DRG\APR-DRG Calculators\Published on Website\"/>
    </mc:Choice>
  </mc:AlternateContent>
  <xr:revisionPtr revIDLastSave="0" documentId="13_ncr:1_{67B98209-2E03-4A91-8FA8-9BCCD2CC04C5}" xr6:coauthVersionLast="47" xr6:coauthVersionMax="47" xr10:uidLastSave="{00000000-0000-0000-0000-000000000000}"/>
  <workbookProtection workbookAlgorithmName="SHA-512" workbookHashValue="pyUP4SDNjXlmGS13vxP/6lTD8Vj/Ao4eDGzx3ys+LCAX2IJBJZjm3Hz2YO8V8ZVec13wTMYxJ9TmUzdxkYRFpg==" workbookSaltValue="hEbLvYQUz1FFcHdWfu54Iw==" workbookSpinCount="100000" lockStructure="1"/>
  <bookViews>
    <workbookView xWindow="28680" yWindow="-120" windowWidth="29040" windowHeight="16440" tabRatio="748" xr2:uid="{00000000-000D-0000-FFFF-FFFF00000000}"/>
  </bookViews>
  <sheets>
    <sheet name="Cover" sheetId="14" r:id="rId1"/>
    <sheet name="Structure" sheetId="15" r:id="rId2"/>
    <sheet name="Calculator Instructions" sheetId="34" r:id="rId3"/>
    <sheet name="Interactive Calculator" sheetId="29" r:id="rId4"/>
    <sheet name="APR-DRG v42 Weights" sheetId="33" r:id="rId5"/>
    <sheet name="Provider Parameters" sheetId="31" r:id="rId6"/>
  </sheets>
  <definedNames>
    <definedName name="_xlnm._FilterDatabase" localSheetId="4" hidden="1">'APR-DRG v42 Weights'!$A$6:$M$1364</definedName>
    <definedName name="_xlnm._FilterDatabase" localSheetId="5" hidden="1">'Provider Parameters'!$A$7:$E$373</definedName>
    <definedName name="APR_DRG">'APR-DRG v42 Weights'!$A$7:$M$1364</definedName>
    <definedName name="_xlnm.Print_Area" localSheetId="3">'Interactive Calculator'!$B$1:$G$52</definedName>
    <definedName name="_xlnm.Print_Titles" localSheetId="5">'Provider Parameters'!$1:$7</definedName>
    <definedName name="Provider_Parameters">'Provider Parameters'!$A:$E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9" l="1"/>
  <c r="E15" i="29"/>
  <c r="E14" i="29"/>
  <c r="E28" i="29" l="1"/>
  <c r="B10" i="29" l="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F1341" i="33" l="1"/>
  <c r="F1342" i="33"/>
  <c r="F1343" i="33"/>
  <c r="F1344" i="33"/>
  <c r="F1345" i="33"/>
  <c r="F1346" i="33"/>
  <c r="F1347" i="33"/>
  <c r="F1348" i="33"/>
  <c r="F1349" i="33"/>
  <c r="F1350" i="33"/>
  <c r="F1351" i="33"/>
  <c r="F1352" i="33"/>
  <c r="F1353" i="33"/>
  <c r="F1354" i="33"/>
  <c r="F1355" i="33"/>
  <c r="F1356" i="33"/>
  <c r="F1357" i="33"/>
  <c r="F1358" i="33"/>
  <c r="F1359" i="33"/>
  <c r="F1360" i="33"/>
  <c r="F1361" i="33"/>
  <c r="F1362" i="33"/>
  <c r="F1363" i="33"/>
  <c r="F1364" i="33"/>
  <c r="E42" i="29" l="1"/>
  <c r="E38" i="29"/>
  <c r="F15" i="33" l="1"/>
  <c r="F16" i="33"/>
  <c r="F17" i="33"/>
  <c r="F18" i="33"/>
  <c r="F19" i="33"/>
  <c r="F20" i="33"/>
  <c r="F21" i="33"/>
  <c r="F22"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E24" i="29"/>
  <c r="E19" i="29"/>
  <c r="E49" i="29" s="1"/>
  <c r="E21" i="29"/>
  <c r="E35" i="29" l="1"/>
  <c r="E23" i="29"/>
  <c r="E22" i="29"/>
  <c r="E20" i="29"/>
  <c r="E18" i="29"/>
  <c r="E37" i="29" l="1"/>
  <c r="E39" i="29" s="1"/>
  <c r="E29" i="29"/>
  <c r="E41" i="29" l="1"/>
  <c r="E26" i="29"/>
  <c r="E44" i="29" l="1"/>
  <c r="E43" i="29"/>
  <c r="E30" i="29"/>
  <c r="E33" i="29" s="1"/>
  <c r="B2" i="15" l="1"/>
  <c r="B2" i="34" s="1"/>
  <c r="E32" i="29" l="1"/>
  <c r="E45" i="29"/>
  <c r="C2" i="29"/>
  <c r="E46" i="29" l="1"/>
  <c r="E48" i="29" s="1"/>
  <c r="B3" i="29"/>
  <c r="B4" i="29" s="1"/>
  <c r="B5" i="29" s="1"/>
  <c r="B6" i="29" s="1"/>
  <c r="B7" i="29" s="1"/>
  <c r="B8" i="29" s="1"/>
  <c r="B9" i="29" s="1"/>
</calcChain>
</file>

<file path=xl/sharedStrings.xml><?xml version="1.0" encoding="utf-8"?>
<sst xmlns="http://schemas.openxmlformats.org/spreadsheetml/2006/main" count="6744" uniqueCount="3070">
  <si>
    <t>Indicates data to be input by the user</t>
  </si>
  <si>
    <t>C</t>
  </si>
  <si>
    <t>D</t>
  </si>
  <si>
    <t>E</t>
  </si>
  <si>
    <t>Information</t>
  </si>
  <si>
    <t>Data</t>
  </si>
  <si>
    <t>Comments or Formula</t>
  </si>
  <si>
    <t>INFORMATION FROM THE HOSPITAL</t>
  </si>
  <si>
    <t>APR-DRG INFORMATION</t>
  </si>
  <si>
    <t>Indicates payment policy parameters set by Medicaid</t>
  </si>
  <si>
    <t>F</t>
  </si>
  <si>
    <t>G</t>
  </si>
  <si>
    <t>HOSPITAL INFORMATION</t>
  </si>
  <si>
    <t>Col ID</t>
  </si>
  <si>
    <t>Column/Field Name</t>
  </si>
  <si>
    <t>Description</t>
  </si>
  <si>
    <t>E7</t>
  </si>
  <si>
    <t>General Comments</t>
  </si>
  <si>
    <t>E8</t>
  </si>
  <si>
    <t>E9</t>
  </si>
  <si>
    <t>E10</t>
  </si>
  <si>
    <t>E11</t>
  </si>
  <si>
    <t>Cover Page</t>
  </si>
  <si>
    <t>Structure of the Calculator Spreadsheet</t>
  </si>
  <si>
    <t>Cover</t>
  </si>
  <si>
    <t>Structure</t>
  </si>
  <si>
    <t>Calculator Instructions</t>
  </si>
  <si>
    <t>Interactive Calculator</t>
  </si>
  <si>
    <t>Instructions for Interactive Calculator</t>
  </si>
  <si>
    <t>Information About the Hospital Stay (Entered by the User)</t>
  </si>
  <si>
    <t>Change History</t>
  </si>
  <si>
    <t>720-4</t>
  </si>
  <si>
    <t>From separate APR-DRG grouping software</t>
  </si>
  <si>
    <t>APR-DRG code</t>
  </si>
  <si>
    <t>DRG Pricing Calculation</t>
  </si>
  <si>
    <t>Provider Name</t>
  </si>
  <si>
    <t xml:space="preserve"> </t>
  </si>
  <si>
    <t>UB-04 Field Locator 47 minus FL 48</t>
  </si>
  <si>
    <t>PANCREAS TRANSPLANT</t>
  </si>
  <si>
    <t>ALLOGENEIC BONE MARROW TRANSPLANT</t>
  </si>
  <si>
    <t>EXTRACORPOREAL MEMBRANE OXYGENATION (ECMO)</t>
  </si>
  <si>
    <t>VENTRICULAR SHUNT PROCEDURES</t>
  </si>
  <si>
    <t>SPINAL PROCEDURES</t>
  </si>
  <si>
    <t>NERVOUS SYSTEM MALIGNANCY</t>
  </si>
  <si>
    <t>INTRACRANIAL HEMORRHAGE</t>
  </si>
  <si>
    <t>TRANSIENT ISCHEMIA</t>
  </si>
  <si>
    <t>VIRAL MENINGITIS</t>
  </si>
  <si>
    <t>ALTERATION IN CONSCIOUSNESS</t>
  </si>
  <si>
    <t>SEIZURE</t>
  </si>
  <si>
    <t>OTHER DISORDERS OF NERVOUS SYSTEM</t>
  </si>
  <si>
    <t>ORBIT AND EYE PROCEDURES</t>
  </si>
  <si>
    <t>EYE INFECTIONS AND OTHER EYE DISORDERS</t>
  </si>
  <si>
    <t>INFECTIONS OF UPPER RESPIRATORY TRACT</t>
  </si>
  <si>
    <t>DENTAL DISEASES AND DISORDERS</t>
  </si>
  <si>
    <t>CYSTIC FIBROSIS - PULMONARY DISEASE</t>
  </si>
  <si>
    <t>RESPIRATORY FAILURE</t>
  </si>
  <si>
    <t>PULMONARY EMBOLISM</t>
  </si>
  <si>
    <t>RESPIRATORY MALIGNANCY</t>
  </si>
  <si>
    <t>OTHER PNEUMONIA</t>
  </si>
  <si>
    <t>CHRONIC OBSTRUCTIVE PULMONARY DISEASE</t>
  </si>
  <si>
    <t>ASTHMA</t>
  </si>
  <si>
    <t>ACUTE BRONCHITIS AND RELATED SYMPTOMS</t>
  </si>
  <si>
    <t>MAJOR CARDIOTHORACIC REPAIR OF HEART ANOMALY</t>
  </si>
  <si>
    <t>MAJOR ABDOMINAL VASCULAR PROCEDURES</t>
  </si>
  <si>
    <t>OTHER CIRCULATORY SYSTEM PROCEDURES</t>
  </si>
  <si>
    <t>ACUTE MYOCARDIAL INFARCTION</t>
  </si>
  <si>
    <t>CARDIAC CATHETERIZATION FOR CORONARY ARTERY DISEASE</t>
  </si>
  <si>
    <t>CARDIAC CATHETERIZATION FOR OTHER NON-CORONARY CONDITIONS</t>
  </si>
  <si>
    <t>HEART FAILURE</t>
  </si>
  <si>
    <t>HYPERTENSION</t>
  </si>
  <si>
    <t>CHEST PAIN</t>
  </si>
  <si>
    <t>CARDIOMYOPATHY</t>
  </si>
  <si>
    <t>OTHER CIRCULATORY SYSTEM DIAGNOSES</t>
  </si>
  <si>
    <t>PERITONEAL ADHESIOLYSIS</t>
  </si>
  <si>
    <t>MAJOR SMALL BOWEL PROCEDURES</t>
  </si>
  <si>
    <t>MAJOR LARGE BOWEL PROCEDURES</t>
  </si>
  <si>
    <t>GASTRIC FUNDOPLICATION</t>
  </si>
  <si>
    <t>APPENDECTOMY WITH COMPLEX PRINCIPAL DIAGNOSIS</t>
  </si>
  <si>
    <t>APPENDECTOMY WITHOUT COMPLEX PRINCIPAL DIAGNOSIS</t>
  </si>
  <si>
    <t>DIGESTIVE MALIGNANCY</t>
  </si>
  <si>
    <t>MAJOR ESOPHAGEAL DISORDERS</t>
  </si>
  <si>
    <t>OTHER ESOPHAGEAL DISORDERS</t>
  </si>
  <si>
    <t>INFLAMMATORY BOWEL DISEASE</t>
  </si>
  <si>
    <t>GASTROINTESTINAL VASCULAR INSUFFICIENCY</t>
  </si>
  <si>
    <t>INTESTINAL OBSTRUCTION</t>
  </si>
  <si>
    <t>ABDOMINAL PAIN</t>
  </si>
  <si>
    <t>OTHER DIGESTIVE SYSTEM DIAGNOSES</t>
  </si>
  <si>
    <t>MAJOR BILIARY TRACT PROCEDURES</t>
  </si>
  <si>
    <t>CHOLECYSTECTOMY</t>
  </si>
  <si>
    <t>ALCOHOLIC LIVER DISEASE</t>
  </si>
  <si>
    <t>DISORDERS OF PANCREAS EXCEPT MALIGNANCY</t>
  </si>
  <si>
    <t>OTHER DISORDERS OF THE LIVER</t>
  </si>
  <si>
    <t>AMPUTATION OF LOWER LIMB EXCEPT TOES</t>
  </si>
  <si>
    <t>FRACTURE OF FEMUR</t>
  </si>
  <si>
    <t>FRACTURE OF PELVIS OR DISLOCATION OF HIP</t>
  </si>
  <si>
    <t>CONNECTIVE TISSUE DISORDERS</t>
  </si>
  <si>
    <t>MASTECTOMY PROCEDURES</t>
  </si>
  <si>
    <t>BREAST PROCEDURES EXCEPT MASTECTOMY</t>
  </si>
  <si>
    <t>SKIN ULCERS</t>
  </si>
  <si>
    <t>MAJOR SKIN DISORDERS</t>
  </si>
  <si>
    <t>MALIGNANT BREAST DISORDERS</t>
  </si>
  <si>
    <t>ADRENAL PROCEDURES</t>
  </si>
  <si>
    <t>PROCEDURES FOR OBESITY</t>
  </si>
  <si>
    <t>DIABETES</t>
  </si>
  <si>
    <t>INBORN ERRORS OF METABOLISM</t>
  </si>
  <si>
    <t>OTHER ENDOCRINE DISORDERS</t>
  </si>
  <si>
    <t>OTHER NON-HYPOVOLEMIC ELECTROLYTE DISORDERS</t>
  </si>
  <si>
    <t>NON-HYPOVOLEMIC SODIUM DISORDERS</t>
  </si>
  <si>
    <t>THYROID DISORDERS</t>
  </si>
  <si>
    <t>KIDNEY TRANSPLANT</t>
  </si>
  <si>
    <t>MAJOR BLADDER PROCEDURES</t>
  </si>
  <si>
    <t>OTHER BLADDER PROCEDURES</t>
  </si>
  <si>
    <t>ACUTE KIDNEY INJURY</t>
  </si>
  <si>
    <t>CHRONIC KIDNEY DISEASE</t>
  </si>
  <si>
    <t>TRANSURETHRAL PROSTATECTOMY</t>
  </si>
  <si>
    <t>MALIGNANCY, MALE REPRODUCTIVE SYSTEM</t>
  </si>
  <si>
    <t>MALE REPRODUCTIVE SYSTEM DIAGNOSES EXCEPT MALIGNANCY</t>
  </si>
  <si>
    <t>FEMALE REPRODUCTIVE SYSTEM RECONSTRUCTIVE PROCEDURES</t>
  </si>
  <si>
    <t>FEMALE REPRODUCTIVE SYSTEM MALIGNANCY</t>
  </si>
  <si>
    <t>FEMALE REPRODUCTIVE SYSTEM INFECTIONS</t>
  </si>
  <si>
    <t>VAGINAL DELIVERY</t>
  </si>
  <si>
    <t>NEONATE, TRANSFERRED &lt; 5 DAYS OLD, BORN HERE</t>
  </si>
  <si>
    <t>SICKLE CELL ANEMIA CRISIS</t>
  </si>
  <si>
    <t>ACUTE LEUKEMIA</t>
  </si>
  <si>
    <t>RADIOTHERAPY</t>
  </si>
  <si>
    <t>CHEMOTHERAPY FOR ACUTE LEUKEMIA</t>
  </si>
  <si>
    <t>OTHER CHEMOTHERAPY</t>
  </si>
  <si>
    <t>POST-OPERATIVE, POST-TRAUMATIC, OTHER DEVICE INFECTIONS</t>
  </si>
  <si>
    <t>VIRAL ILLNESS</t>
  </si>
  <si>
    <t>BIPOLAR DISORDERS</t>
  </si>
  <si>
    <t>EATING DISORDERS</t>
  </si>
  <si>
    <t>HEMORRHAGE OR HEMATOMA DUE TO COMPLICATION</t>
  </si>
  <si>
    <t>ALLERGIC REACTIONS</t>
  </si>
  <si>
    <t>POISONING OF MEDICINAL AGENTS</t>
  </si>
  <si>
    <t>OTHER COMPLICATIONS OF TREATMENT</t>
  </si>
  <si>
    <t>TOXIC EFFECTS OF NON-MEDICINAL SUBSTANCES</t>
  </si>
  <si>
    <t>REHABILITATION</t>
  </si>
  <si>
    <t>NEONATAL AFTERCARE</t>
  </si>
  <si>
    <t>CRANIOTOMY FOR MULTIPLE SIGNIFICANT TRAUMA</t>
  </si>
  <si>
    <t>PRINCIPAL DIAGNOSIS INVALID AS DISCHARGE DIAGNOSIS</t>
  </si>
  <si>
    <t>UNGROUPABLE</t>
  </si>
  <si>
    <t>Pre-Transfer DRG Base Payment</t>
  </si>
  <si>
    <t>LIVER TRANSPLANT AND/OR INTESTINAL TRANSPLANT</t>
  </si>
  <si>
    <t>HEART AND/OR LUNG TRANSPLANT</t>
  </si>
  <si>
    <t>TRACHEOSTOMY WITH MV &gt;96 HOURS WITH EXTENSIVE PROCEDURE</t>
  </si>
  <si>
    <t>TRACHEOSTOMY WITH MV &gt;96 HOURS WITHOUT EXTENSIVE PROCEDURE</t>
  </si>
  <si>
    <t>OPEN CRANIOTOMY FOR TRAUMA</t>
  </si>
  <si>
    <t>OPEN CRANIOTOMY EXCEPT TRAUMA</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</si>
  <si>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</si>
  <si>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</si>
  <si>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</si>
  <si>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</si>
  <si>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</si>
  <si>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</si>
  <si>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</si>
  <si>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</si>
  <si>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</si>
  <si>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</si>
  <si>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</si>
  <si>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</si>
  <si>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</si>
  <si>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</si>
  <si>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</si>
  <si>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</si>
  <si>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</si>
  <si>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</si>
  <si>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</si>
  <si>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</si>
  <si>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</si>
  <si>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</si>
  <si>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</si>
  <si>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</si>
  <si>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</si>
  <si>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</si>
  <si>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</si>
  <si>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</si>
  <si>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</si>
  <si>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</si>
  <si>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</si>
  <si>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</si>
  <si>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</si>
  <si>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</si>
  <si>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</si>
  <si>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</si>
  <si>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</si>
  <si>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</si>
  <si>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</si>
  <si>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</si>
  <si>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</si>
  <si>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</si>
  <si>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</si>
  <si>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</si>
  <si>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</si>
  <si>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</si>
  <si>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</si>
  <si>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DEFIBRILLATOR IMPLANTS</t>
  </si>
  <si>
    <t>PERCUTANEOUS STRUCTURAL CARDIAC PROCEDURES</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</si>
  <si>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</si>
  <si>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</si>
  <si>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</si>
  <si>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</si>
  <si>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</si>
  <si>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</si>
  <si>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</si>
  <si>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</si>
  <si>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</si>
  <si>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</si>
  <si>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</si>
  <si>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</si>
  <si>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</si>
  <si>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</si>
  <si>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</si>
  <si>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</si>
  <si>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</si>
  <si>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</si>
  <si>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</si>
  <si>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</si>
  <si>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</si>
  <si>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</si>
  <si>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</si>
  <si>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</si>
  <si>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</si>
  <si>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</si>
  <si>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</si>
  <si>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</si>
  <si>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</si>
  <si>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</si>
  <si>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</si>
  <si>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</si>
  <si>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</si>
  <si>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</si>
  <si>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</si>
  <si>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</si>
  <si>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NON-ELECTIVE OR COMPLEX HIP JOINT REPLACEMENT</t>
  </si>
  <si>
    <t>ELECTIVE HIP JOINT REPLACEMENT</t>
  </si>
  <si>
    <t>NON-ELECTIVE OR COMPLEX KNEE JOINT REPLACEMENT</t>
  </si>
  <si>
    <t>ELECTIVE KNEE JOINT REPLACEMENT</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</si>
  <si>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</si>
  <si>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</si>
  <si>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</si>
  <si>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</si>
  <si>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</si>
  <si>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</si>
  <si>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</si>
  <si>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</si>
  <si>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</si>
  <si>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</si>
  <si>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</si>
  <si>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</si>
  <si>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</si>
  <si>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</si>
  <si>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</si>
  <si>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</si>
  <si>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</si>
  <si>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</si>
  <si>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</si>
  <si>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</si>
  <si>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</si>
  <si>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</si>
  <si>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</si>
  <si>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</si>
  <si>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</si>
  <si>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</si>
  <si>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UTERINE AND ADNEXA PROCEDURES FOR OVARIAN AND ADNEXAL MALIGNANCY</t>
  </si>
  <si>
    <t>UTERINE AND ADNEXA PROCEDURES FOR NON-OVARIAN AND NON-ADNEXAL MALIGNANCY</t>
  </si>
  <si>
    <t>UTERINE AND ADNEXA PROCEDURES FOR NON-MALIGNANCY EXCEPT LEIOMYOMA</t>
  </si>
  <si>
    <t>DILATION AND CURETTAGE FOR NON-OBSTETRIC DIAGNOSES</t>
  </si>
  <si>
    <t>OTHER FEMALE REPRODUCTIVE SYSTEM AND RELATED PROCEDURES</t>
  </si>
  <si>
    <t>UTERINE AND ADNEXA PROCEDURES FOR LEIOMYOMA</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</si>
  <si>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</si>
  <si>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</si>
  <si>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</si>
  <si>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</si>
  <si>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</si>
  <si>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</si>
  <si>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</si>
  <si>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</si>
  <si>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</si>
  <si>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</si>
  <si>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</si>
  <si>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</si>
  <si>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</si>
  <si>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</si>
  <si>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</si>
  <si>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</si>
  <si>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OR WITHOUT SIGNIFICANT CONDITION</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</si>
  <si>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</si>
  <si>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</si>
  <si>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</si>
  <si>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</si>
  <si>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</si>
  <si>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</si>
  <si>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</si>
  <si>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</si>
  <si>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</si>
  <si>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</si>
  <si>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</si>
  <si>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</si>
  <si>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</si>
  <si>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</si>
  <si>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</si>
  <si>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</si>
  <si>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</si>
  <si>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</si>
  <si>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</si>
  <si>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</si>
  <si>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</si>
  <si>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</si>
  <si>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</si>
  <si>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OTHER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</si>
  <si>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</si>
  <si>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</si>
  <si>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</si>
  <si>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</si>
  <si>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</si>
  <si>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</si>
  <si>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</si>
  <si>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</si>
  <si>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</si>
  <si>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</si>
  <si>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</si>
  <si>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</si>
  <si>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</si>
  <si>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</si>
  <si>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</si>
  <si>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</si>
  <si>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</si>
  <si>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</si>
  <si>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</si>
  <si>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</si>
  <si>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</si>
  <si>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</si>
  <si>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</si>
  <si>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</si>
  <si>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</si>
  <si>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</si>
  <si>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</si>
  <si>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MAJOR HIV RELATED CONDITION</t>
  </si>
  <si>
    <t>HIV WITH MULTIPLE SIGNIFICANT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</si>
  <si>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</si>
  <si>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</si>
  <si>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</si>
  <si>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</si>
  <si>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</si>
  <si>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</si>
  <si>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</si>
  <si>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CHIMERIC ANTIGEN RECEPTOR (CAR) T-CELL AND OTHER IMMUNOTHERAPIES</t>
  </si>
  <si>
    <t>B</t>
  </si>
  <si>
    <t>Discharge Status</t>
  </si>
  <si>
    <t>Hospital Name</t>
  </si>
  <si>
    <t>AUTOLOGOUS BONE MARROW TRANSPLANT</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</si>
  <si>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</si>
  <si>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</si>
  <si>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</si>
  <si>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</si>
  <si>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</si>
  <si>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Covered Charges</t>
  </si>
  <si>
    <t>Length of Stay</t>
  </si>
  <si>
    <t>APR-DRG Code</t>
  </si>
  <si>
    <t>Generally this equals hospital billed amount because there are rarely non-covered charges on a claim. Field equals Field Locator 47 minus Field Locator 48 on the UB-04 paper claim form for charges incurred during patient stay.</t>
  </si>
  <si>
    <t xml:space="preserve">Hospital Information </t>
  </si>
  <si>
    <t>APR-DRG Information</t>
  </si>
  <si>
    <t>Enter the patient discharge status code.</t>
  </si>
  <si>
    <t>Provider Parameters</t>
  </si>
  <si>
    <t>OUTLIER PAYMENT</t>
  </si>
  <si>
    <t>Outlier Payment</t>
  </si>
  <si>
    <t>APR-DRG Description</t>
  </si>
  <si>
    <t>Cost Outlier Threshold</t>
  </si>
  <si>
    <t>Estimated Cost of the Stay</t>
  </si>
  <si>
    <t>Inpatient Hospital Provider List</t>
  </si>
  <si>
    <t>MO HealthNet</t>
  </si>
  <si>
    <t xml:space="preserve">Medicare Number </t>
  </si>
  <si>
    <t>Provider NPI</t>
  </si>
  <si>
    <t>040001</t>
  </si>
  <si>
    <t>SILOAM SPRINGS REGIONAL HOSPITAL</t>
  </si>
  <si>
    <t>1902051816</t>
  </si>
  <si>
    <t>040010</t>
  </si>
  <si>
    <t>MERCY HOSPITAL NORTHWEST ARKANSAS</t>
  </si>
  <si>
    <t>1316902414</t>
  </si>
  <si>
    <t>040020</t>
  </si>
  <si>
    <t>ST BERNARDS MEDICAL CENTER</t>
  </si>
  <si>
    <t>1922043686</t>
  </si>
  <si>
    <t>040022</t>
  </si>
  <si>
    <t>NORTHWEST MEDICAL CENTER</t>
  </si>
  <si>
    <t>1699726695</t>
  </si>
  <si>
    <t>040027</t>
  </si>
  <si>
    <t>BAXTER COUNTY REGIONAL HOSPITAL</t>
  </si>
  <si>
    <t>1881788933</t>
  </si>
  <si>
    <t>040039</t>
  </si>
  <si>
    <t>ARKANSAS METHODIST MEDICAL CENTER</t>
  </si>
  <si>
    <t>1437222312</t>
  </si>
  <si>
    <t>040069</t>
  </si>
  <si>
    <t>GREAT RIVER MEDICAL CENTER</t>
  </si>
  <si>
    <t>1316180748</t>
  </si>
  <si>
    <t>040118</t>
  </si>
  <si>
    <t>NEA BAPTIST MEMORIAL HOSPITAL</t>
  </si>
  <si>
    <t>1386699353</t>
  </si>
  <si>
    <t>041330</t>
  </si>
  <si>
    <t>PIGGOTT COMMUNITY HOSPITAL</t>
  </si>
  <si>
    <t>1891781837</t>
  </si>
  <si>
    <t>043300</t>
  </si>
  <si>
    <t>ARKANSAS CHILDRENS HOSPITAL</t>
  </si>
  <si>
    <t>1194776757</t>
  </si>
  <si>
    <t>140002</t>
  </si>
  <si>
    <t>ALTON MEMORIAL HOSPITAL</t>
  </si>
  <si>
    <t>1548278476</t>
  </si>
  <si>
    <t>140077</t>
  </si>
  <si>
    <t>TOUCHETTE REGIONAL HOSPITAL</t>
  </si>
  <si>
    <t>1427111046</t>
  </si>
  <si>
    <t>140185</t>
  </si>
  <si>
    <t>MEMORIAL HOSPITAL</t>
  </si>
  <si>
    <t>1982796181</t>
  </si>
  <si>
    <t>140187</t>
  </si>
  <si>
    <t>HSHS ST ELIZABETHS HOSPITAL</t>
  </si>
  <si>
    <t>1629057302</t>
  </si>
  <si>
    <t>160024</t>
  </si>
  <si>
    <t>IOWA LUTHERAN HOSPITAL</t>
  </si>
  <si>
    <t>1356433049</t>
  </si>
  <si>
    <t>160058</t>
  </si>
  <si>
    <t>UNIVERSITY OF IOWA HOSPITALS AND CLINICS</t>
  </si>
  <si>
    <t>1376544320</t>
  </si>
  <si>
    <t>160083</t>
  </si>
  <si>
    <t>161358</t>
  </si>
  <si>
    <t>WAYNE COUNTY HOSPITAL</t>
  </si>
  <si>
    <t>1174599468</t>
  </si>
  <si>
    <t>170006</t>
  </si>
  <si>
    <t>BLESSING HOSPITAL</t>
  </si>
  <si>
    <t>1760571699</t>
  </si>
  <si>
    <t>VIA CHRISTI HOSPITAL PITTSBURG INC</t>
  </si>
  <si>
    <t>1831125087</t>
  </si>
  <si>
    <t>170009</t>
  </si>
  <si>
    <t>SAINT JOHN HOSPITAL</t>
  </si>
  <si>
    <t>1568705267</t>
  </si>
  <si>
    <t>170012</t>
  </si>
  <si>
    <t>SALINA REGIONAL HEALTH CTR</t>
  </si>
  <si>
    <t>1689635138</t>
  </si>
  <si>
    <t>170040</t>
  </si>
  <si>
    <t>UNIVERSITY OF KANSAS HOSPITAL AUTHORITY</t>
  </si>
  <si>
    <t>1649259656</t>
  </si>
  <si>
    <t>170049</t>
  </si>
  <si>
    <t>OLATHE MEDICAL CENTER INC</t>
  </si>
  <si>
    <t>1144266115</t>
  </si>
  <si>
    <t>170086</t>
  </si>
  <si>
    <t>STORMONT VAIL HEATHCARE INC</t>
  </si>
  <si>
    <t>1194782409</t>
  </si>
  <si>
    <t>170104</t>
  </si>
  <si>
    <t>ADVENTHEALTH SHAWNEE MISSION</t>
  </si>
  <si>
    <t>1023171634</t>
  </si>
  <si>
    <t>170123</t>
  </si>
  <si>
    <t>WESLEY MEDICAL CENTER LLC</t>
  </si>
  <si>
    <t>1447299649</t>
  </si>
  <si>
    <t>170146</t>
  </si>
  <si>
    <t>PROVIDENCE MEDICAL CENTER</t>
  </si>
  <si>
    <t>1528301900</t>
  </si>
  <si>
    <t>170176</t>
  </si>
  <si>
    <t>OVERLAND PARK REGIONAL</t>
  </si>
  <si>
    <t>1578500484</t>
  </si>
  <si>
    <t>170182</t>
  </si>
  <si>
    <t>MENORAH MEDICAL CENTER</t>
  </si>
  <si>
    <t>1255378337</t>
  </si>
  <si>
    <t>170185</t>
  </si>
  <si>
    <t>SAINT LUKES SOUTH HOSPITAL INC</t>
  </si>
  <si>
    <t>1154303337</t>
  </si>
  <si>
    <t>170203</t>
  </si>
  <si>
    <t>MERCY SPECIALTY HOSPITAL SOUTHEAST KANSA</t>
  </si>
  <si>
    <t>1992341473</t>
  </si>
  <si>
    <t>173300</t>
  </si>
  <si>
    <t>CHILDRENS MERCY HOSPITAL KANSAS</t>
  </si>
  <si>
    <t>1154400232</t>
  </si>
  <si>
    <t>260001</t>
  </si>
  <si>
    <t>MERCY HOSPITAL JOPLIN</t>
  </si>
  <si>
    <t>1700112745</t>
  </si>
  <si>
    <t>260005</t>
  </si>
  <si>
    <t>SSM HEALTH ST JOSEPH HOSPITAL -</t>
  </si>
  <si>
    <t>1467521146</t>
  </si>
  <si>
    <t>260006</t>
  </si>
  <si>
    <t>HEARTLAND REGIONAL MEDICAL CENTER</t>
  </si>
  <si>
    <t>1437259694</t>
  </si>
  <si>
    <t>260009</t>
  </si>
  <si>
    <t>BOTHWELL REGIONAL HEALTH CENTER</t>
  </si>
  <si>
    <t>1235102690</t>
  </si>
  <si>
    <t>260011</t>
  </si>
  <si>
    <t>SSM HEALTH ST MARYS HOSPITAL</t>
  </si>
  <si>
    <t>1518065523</t>
  </si>
  <si>
    <t>260017</t>
  </si>
  <si>
    <t>PHELPS HEALTH</t>
  </si>
  <si>
    <t>1891766051</t>
  </si>
  <si>
    <t>260020</t>
  </si>
  <si>
    <t>MERCY HOSPITAL ST LOUIS</t>
  </si>
  <si>
    <t>1427098169</t>
  </si>
  <si>
    <t>260022</t>
  </si>
  <si>
    <t>NORTHEAST REGIONAL MEDICAL CENTER</t>
  </si>
  <si>
    <t>1104899442</t>
  </si>
  <si>
    <t>260023</t>
  </si>
  <si>
    <t>MERCY HOSPITAL JEFFERSON</t>
  </si>
  <si>
    <t>1508859661</t>
  </si>
  <si>
    <t>260024</t>
  </si>
  <si>
    <t>TEXAS COUNTY MEMORIAL HOSPITAL</t>
  </si>
  <si>
    <t>1790740363</t>
  </si>
  <si>
    <t>260025</t>
  </si>
  <si>
    <t>HANNIBAL REGIONAL HOSPITAL</t>
  </si>
  <si>
    <t>1922042704</t>
  </si>
  <si>
    <t>260027</t>
  </si>
  <si>
    <t>RESEARCH MEDICAL CENTER</t>
  </si>
  <si>
    <t>1134187842</t>
  </si>
  <si>
    <t>260032</t>
  </si>
  <si>
    <t>BARNES-JEWISH HOSPITAL</t>
  </si>
  <si>
    <t>1649299827</t>
  </si>
  <si>
    <t>260040</t>
  </si>
  <si>
    <t>LESTER E COX MEDICAL CENTERS</t>
  </si>
  <si>
    <t>1093740128</t>
  </si>
  <si>
    <t>260048</t>
  </si>
  <si>
    <t>UNIVERSITY HEALTH TRUMAN MEDICAL CENTER</t>
  </si>
  <si>
    <t>1467595793</t>
  </si>
  <si>
    <t>260050</t>
  </si>
  <si>
    <t>MOSAIC MEDICAL CENTER MARYVILLE</t>
  </si>
  <si>
    <t>1265906663</t>
  </si>
  <si>
    <t>260052</t>
  </si>
  <si>
    <t>MERCY HOSPITAL WASHINGTON</t>
  </si>
  <si>
    <t>1285664177</t>
  </si>
  <si>
    <t>260057</t>
  </si>
  <si>
    <t>CAMERON REGIONAL MEDICAL CENTER INC</t>
  </si>
  <si>
    <t>1811905375</t>
  </si>
  <si>
    <t>260059</t>
  </si>
  <si>
    <t>MERCY HOSPITAL LEBANON</t>
  </si>
  <si>
    <t>1447284898</t>
  </si>
  <si>
    <t>260061</t>
  </si>
  <si>
    <t>NEVADA REGIONAL MEDICAL CENTER</t>
  </si>
  <si>
    <t>1942283866</t>
  </si>
  <si>
    <t>260062</t>
  </si>
  <si>
    <t>SAINT LUKES NORTH HOSPITAL</t>
  </si>
  <si>
    <t>1942241799</t>
  </si>
  <si>
    <t>260065</t>
  </si>
  <si>
    <t>MERCY HOSPITAL SPRINGFIELD</t>
  </si>
  <si>
    <t>1578504056</t>
  </si>
  <si>
    <t>260068</t>
  </si>
  <si>
    <t>BOONE HOSPITAL CENTER</t>
  </si>
  <si>
    <t>1902817844</t>
  </si>
  <si>
    <t>260070</t>
  </si>
  <si>
    <t>PEMISCOT MEMORIAL HOSPITAL</t>
  </si>
  <si>
    <t>1437179710</t>
  </si>
  <si>
    <t>260074</t>
  </si>
  <si>
    <t>MOBERLY REGIONAL HOSPITAL</t>
  </si>
  <si>
    <t>1770554305</t>
  </si>
  <si>
    <t>260077</t>
  </si>
  <si>
    <t>MERCY HOSPITAL SOUTH</t>
  </si>
  <si>
    <t>1568481984</t>
  </si>
  <si>
    <t>260078</t>
  </si>
  <si>
    <t>OZARKS MEDICAL CENTER</t>
  </si>
  <si>
    <t>1831115641</t>
  </si>
  <si>
    <t>260081</t>
  </si>
  <si>
    <t>SSM HEALTH ST CLARE HOSPITAL - FENTON</t>
  </si>
  <si>
    <t>1851496152</t>
  </si>
  <si>
    <t>260085</t>
  </si>
  <si>
    <t>ST. JOSEPH MEDICAL CENTER</t>
  </si>
  <si>
    <t>1528463080</t>
  </si>
  <si>
    <t>260091</t>
  </si>
  <si>
    <t>SSM HEALTH CARDINAL GLENNON CHILDREN'S</t>
  </si>
  <si>
    <t>1508935891</t>
  </si>
  <si>
    <t>SSM HEALTH ST MARYS HOSPITAL ST LOUIS</t>
  </si>
  <si>
    <t>1962572396</t>
  </si>
  <si>
    <t>260094</t>
  </si>
  <si>
    <t>COX MEDICAL CENTER BRANSON</t>
  </si>
  <si>
    <t>1760443980</t>
  </si>
  <si>
    <t>260095</t>
  </si>
  <si>
    <t>CENTERPOINT MEDICAL CENTER</t>
  </si>
  <si>
    <t>1942247044</t>
  </si>
  <si>
    <t>260096</t>
  </si>
  <si>
    <t>NORTH KANSAS CITY HOSPITAL</t>
  </si>
  <si>
    <t>1629062799</t>
  </si>
  <si>
    <t>260097</t>
  </si>
  <si>
    <t>WESTERN MISSOURI MEDICAL CENTER</t>
  </si>
  <si>
    <t>1083601330</t>
  </si>
  <si>
    <t>260102</t>
  </si>
  <si>
    <t>UNIVERSITY HEALTH LAKEWOOD MEDICAL CENTE</t>
  </si>
  <si>
    <t>1376686600</t>
  </si>
  <si>
    <t>260104</t>
  </si>
  <si>
    <t>SSM HEALTH DEPAUL HOSPITAL ST LOUIS</t>
  </si>
  <si>
    <t>1598835308</t>
  </si>
  <si>
    <t>260105</t>
  </si>
  <si>
    <t>SSM HEALTH SAINT LOUIS UNIVERSITY HOSPIT</t>
  </si>
  <si>
    <t>1942685920</t>
  </si>
  <si>
    <t>260108</t>
  </si>
  <si>
    <t>MISSOURI BAPTIST MEDICAL CENTER</t>
  </si>
  <si>
    <t>1487663506</t>
  </si>
  <si>
    <t>260110</t>
  </si>
  <si>
    <t>1811006661</t>
  </si>
  <si>
    <t>260113</t>
  </si>
  <si>
    <t>MISSOURI DELTA MEDICAL CENTER</t>
  </si>
  <si>
    <t>1831269539</t>
  </si>
  <si>
    <t>260119</t>
  </si>
  <si>
    <t>POPLAR BLUFF REGIONAL MEDICAL CENTER</t>
  </si>
  <si>
    <t>1700831724</t>
  </si>
  <si>
    <t>260137</t>
  </si>
  <si>
    <t>FREEMAN HEALTH SYSTEM</t>
  </si>
  <si>
    <t>1265546048</t>
  </si>
  <si>
    <t>260138</t>
  </si>
  <si>
    <t>ST LUKES HOSPITAL OF KANSAS CITY</t>
  </si>
  <si>
    <t>1063494177</t>
  </si>
  <si>
    <t>260141</t>
  </si>
  <si>
    <t>UNIVERSITY OF MISSOURI HEALTH CARE</t>
  </si>
  <si>
    <t>1699769901</t>
  </si>
  <si>
    <t>260142</t>
  </si>
  <si>
    <t>JOHN FITZGIBBON MEMORIAL HOSPITAL INC</t>
  </si>
  <si>
    <t>1730182478</t>
  </si>
  <si>
    <t>260160</t>
  </si>
  <si>
    <t>1801990825</t>
  </si>
  <si>
    <t>260162</t>
  </si>
  <si>
    <t>BARNES JEWISH WEST COUNTY HOSPITAL</t>
  </si>
  <si>
    <t>1831107895</t>
  </si>
  <si>
    <t>260163</t>
  </si>
  <si>
    <t>PARKLAND HEALTH CENTER</t>
  </si>
  <si>
    <t>1003824061</t>
  </si>
  <si>
    <t>260175</t>
  </si>
  <si>
    <t>GOLDEN VALLEY MEMORIAL HOSP</t>
  </si>
  <si>
    <t>1710075361</t>
  </si>
  <si>
    <t>260176</t>
  </si>
  <si>
    <t>ST LUKES DESPERES EPISCOPAL PRESBYTERIAN</t>
  </si>
  <si>
    <t>1508366949</t>
  </si>
  <si>
    <t>260177</t>
  </si>
  <si>
    <t>LIBERTY HOSPITAL</t>
  </si>
  <si>
    <t>260179</t>
  </si>
  <si>
    <t>ST LUKES HOSPITAL WEST</t>
  </si>
  <si>
    <t>1346251543</t>
  </si>
  <si>
    <t>260180</t>
  </si>
  <si>
    <t>CHRISTIAN HOSPITAL</t>
  </si>
  <si>
    <t>1639186760</t>
  </si>
  <si>
    <t>260183</t>
  </si>
  <si>
    <t>SAINT FRANCIS MEDICAL CENTER</t>
  </si>
  <si>
    <t>1467412726</t>
  </si>
  <si>
    <t>260186</t>
  </si>
  <si>
    <t>LAKE REGIONAL HOSPITAL</t>
  </si>
  <si>
    <t>1386619450</t>
  </si>
  <si>
    <t>260190</t>
  </si>
  <si>
    <t>LEES SUMMIT MEDICAL CENTER</t>
  </si>
  <si>
    <t>1225085871</t>
  </si>
  <si>
    <t>260191</t>
  </si>
  <si>
    <t>BARNES-JEWISH ST PETERS HOSPITAL</t>
  </si>
  <si>
    <t>1144238908</t>
  </si>
  <si>
    <t>260193</t>
  </si>
  <si>
    <t>ST MARYS MEDICAL CENTER</t>
  </si>
  <si>
    <t>1912303579</t>
  </si>
  <si>
    <t>260195</t>
  </si>
  <si>
    <t>CITIZENS MEMORIAL HOSPITAL</t>
  </si>
  <si>
    <t>1003981549</t>
  </si>
  <si>
    <t>260200</t>
  </si>
  <si>
    <t>SSM HEALTH ST JOSEPH HOSPITAL</t>
  </si>
  <si>
    <t>1871665380</t>
  </si>
  <si>
    <t>260214</t>
  </si>
  <si>
    <t>BELTON REGIONAL MEDICAL CENTER</t>
  </si>
  <si>
    <t>1063470763</t>
  </si>
  <si>
    <t>260216</t>
  </si>
  <si>
    <t>SAINT LUKES EAST HOSPITAL</t>
  </si>
  <si>
    <t>1053353490</t>
  </si>
  <si>
    <t>260219</t>
  </si>
  <si>
    <t>PROGRESS WEST HOSPITAL</t>
  </si>
  <si>
    <t>1508938044</t>
  </si>
  <si>
    <t>261301</t>
  </si>
  <si>
    <t>ELLETT MEMORIAL HOSPITAL</t>
  </si>
  <si>
    <t>1609894716</t>
  </si>
  <si>
    <t>261302</t>
  </si>
  <si>
    <t>MADISON MEDICAL CENTER</t>
  </si>
  <si>
    <t>1720163025</t>
  </si>
  <si>
    <t>261303</t>
  </si>
  <si>
    <t>COMMUNITY HOSPITAL-FAIRFAX</t>
  </si>
  <si>
    <t>1942279500</t>
  </si>
  <si>
    <t>261307</t>
  </si>
  <si>
    <t>PERSHING MEMORIAL HOSPITAL</t>
  </si>
  <si>
    <t>1417991159</t>
  </si>
  <si>
    <t>261308</t>
  </si>
  <si>
    <t>WASHINGTON COUNTY MEMORIAL HOSPITAL</t>
  </si>
  <si>
    <t>1194838821</t>
  </si>
  <si>
    <t>261309</t>
  </si>
  <si>
    <t>WRIGHT MEMORIAL HOSPITAL</t>
  </si>
  <si>
    <t>1841274057</t>
  </si>
  <si>
    <t>261310</t>
  </si>
  <si>
    <t>SCOTLAND COUNTY MEMORIAL HOSPITAL</t>
  </si>
  <si>
    <t>1083624647</t>
  </si>
  <si>
    <t>261311</t>
  </si>
  <si>
    <t>261313</t>
  </si>
  <si>
    <t>SAMARITAN HOSPITAL</t>
  </si>
  <si>
    <t>1548215106</t>
  </si>
  <si>
    <t>261314</t>
  </si>
  <si>
    <t>HERMANN AREA DISTRICT HOSPITAL</t>
  </si>
  <si>
    <t>1962578609</t>
  </si>
  <si>
    <t>261316</t>
  </si>
  <si>
    <t>MERCY HOSPITAL AURORA</t>
  </si>
  <si>
    <t>1467543090</t>
  </si>
  <si>
    <t>261317</t>
  </si>
  <si>
    <t>MERCY HOSPITAL CASSVILLE</t>
  </si>
  <si>
    <t>1285676932</t>
  </si>
  <si>
    <t>261318</t>
  </si>
  <si>
    <t>SALEM MEMORIAL DISTRICT HOSPITAL</t>
  </si>
  <si>
    <t>1639177561</t>
  </si>
  <si>
    <t>261319</t>
  </si>
  <si>
    <t>MERCY HOSPITAL LINCOLN</t>
  </si>
  <si>
    <t>1962808733</t>
  </si>
  <si>
    <t>261320</t>
  </si>
  <si>
    <t>LAFAYETTE REGIONAL HEALTH</t>
  </si>
  <si>
    <t>1679520258</t>
  </si>
  <si>
    <t>261321</t>
  </si>
  <si>
    <t>HEDRICK MEDICAL CENTER</t>
  </si>
  <si>
    <t>1912948308</t>
  </si>
  <si>
    <t>261322</t>
  </si>
  <si>
    <t>EXCELSIOR SPRINGS HOSPITAL</t>
  </si>
  <si>
    <t>1609870310</t>
  </si>
  <si>
    <t>261324</t>
  </si>
  <si>
    <t>CASS REGIONAL MEDICAL CENTER</t>
  </si>
  <si>
    <t>1477535326</t>
  </si>
  <si>
    <t>261325</t>
  </si>
  <si>
    <t>COX BARTON COUNTY HOSPITAL</t>
  </si>
  <si>
    <t>1922514629</t>
  </si>
  <si>
    <t>261327</t>
  </si>
  <si>
    <t>RAY COUNTY MEMORIAL HOSPITAL</t>
  </si>
  <si>
    <t>1245220052</t>
  </si>
  <si>
    <t>261328</t>
  </si>
  <si>
    <t>MOSAIC MEDICAL CENTER ALBANY</t>
  </si>
  <si>
    <t>1306893268</t>
  </si>
  <si>
    <t>261329</t>
  </si>
  <si>
    <t>COX MONETT HOSPITAL</t>
  </si>
  <si>
    <t>1194757500</t>
  </si>
  <si>
    <t>261330</t>
  </si>
  <si>
    <t>STE GENEVIEVE COUNTY MEMORIAL HOSPITAL</t>
  </si>
  <si>
    <t>1073587655</t>
  </si>
  <si>
    <t>261331</t>
  </si>
  <si>
    <t>FREEMAN NEOSHO HOSPITAL</t>
  </si>
  <si>
    <t>1598873796</t>
  </si>
  <si>
    <t>261333</t>
  </si>
  <si>
    <t>PIKE COUNTY MEMORIAL HOSP</t>
  </si>
  <si>
    <t>1205837218</t>
  </si>
  <si>
    <t>261335</t>
  </si>
  <si>
    <t>MERCY ST FRANCIS HOSPITAL</t>
  </si>
  <si>
    <t>1023053477</t>
  </si>
  <si>
    <t>261337</t>
  </si>
  <si>
    <t>MISSOURI BAPTIST HOSPITAL OF SULLIVAN</t>
  </si>
  <si>
    <t>1295743169</t>
  </si>
  <si>
    <t>261338</t>
  </si>
  <si>
    <t>MERCY HOSPITAL CARTHAGE</t>
  </si>
  <si>
    <t>1003201955</t>
  </si>
  <si>
    <t>263301</t>
  </si>
  <si>
    <t>ST LOUIS CHILDRENS HOSPITAL</t>
  </si>
  <si>
    <t>1992727663</t>
  </si>
  <si>
    <t>263302</t>
  </si>
  <si>
    <t>CHILDRENS MERCY HOSPITAL</t>
  </si>
  <si>
    <t>1366515488</t>
  </si>
  <si>
    <t>280003</t>
  </si>
  <si>
    <t>BRYAN MEDICAL CENTER</t>
  </si>
  <si>
    <t>1528006103</t>
  </si>
  <si>
    <t>280013</t>
  </si>
  <si>
    <t>THE NEBRASKA MEDICAL CENTER</t>
  </si>
  <si>
    <t>1356307581</t>
  </si>
  <si>
    <t>440002</t>
  </si>
  <si>
    <t>JACKSON MADISON COUNTY GENERAL HOSPITAL</t>
  </si>
  <si>
    <t>1093705428</t>
  </si>
  <si>
    <t>440049</t>
  </si>
  <si>
    <t>METHODIST HEALTHCARE - MEMPHIS HOSPITALS</t>
  </si>
  <si>
    <t>1558365890</t>
  </si>
  <si>
    <t>440072</t>
  </si>
  <si>
    <t>WEST TENNESSEE HEALTHCARE DYERSBURG HOS</t>
  </si>
  <si>
    <t>1043282338</t>
  </si>
  <si>
    <t>440152</t>
  </si>
  <si>
    <t>REGIONAL ONE HEALTH</t>
  </si>
  <si>
    <t>1144213117</t>
  </si>
  <si>
    <t>443302</t>
  </si>
  <si>
    <t>ST JUDE CHILDRENS RESEARCH HOSPITAL</t>
  </si>
  <si>
    <t>1033112230</t>
  </si>
  <si>
    <t>Hospital Specific Rate</t>
  </si>
  <si>
    <t>CCR</t>
  </si>
  <si>
    <t>DRG Description</t>
  </si>
  <si>
    <t>Transplant Surgery</t>
  </si>
  <si>
    <t>General Surgery</t>
  </si>
  <si>
    <t>Vascular Surgery</t>
  </si>
  <si>
    <t>Neurosurgery</t>
  </si>
  <si>
    <t>Neurology</t>
  </si>
  <si>
    <t>Oncology</t>
  </si>
  <si>
    <t>Ophthalmology Surgery</t>
  </si>
  <si>
    <t>Ophthalmology</t>
  </si>
  <si>
    <t>Oral and Maxillofacial Surgery</t>
  </si>
  <si>
    <t>Otolaryngology</t>
  </si>
  <si>
    <t>OTHER EAR, NOSE, MOUTH, THROAT, CRANIOFACIAL, AND NECK PROCEDURES</t>
  </si>
  <si>
    <t>Dental</t>
  </si>
  <si>
    <t>Cardiothoracic Surgery</t>
  </si>
  <si>
    <t>Pediatrics</t>
  </si>
  <si>
    <t>Cardiology</t>
  </si>
  <si>
    <t>Orthopedics</t>
  </si>
  <si>
    <t>Plastic Surgery</t>
  </si>
  <si>
    <t>Dermatology</t>
  </si>
  <si>
    <t>Urology</t>
  </si>
  <si>
    <t>Gynecology</t>
  </si>
  <si>
    <t>Obstetrics</t>
  </si>
  <si>
    <t>NEONATE BIRTH WEIGHT &lt; 500 GRAMS, OR BIRTH WEIGHT 500-999 GRAMS AND GESTATIONAL AGE &lt;24 WEEKS, OR BIRTH WEIGHT 500-749 GRAMS WITH MAJOR ANOMALY OR WITHOUT LIFE SUSTAINING INTERVENTION</t>
  </si>
  <si>
    <t>NEONATE BIRTH WEIGHT 1000-1249 GRAMS WITH RESPIRATORY DISTRESS SYNDROME OR OTHER MAJOR RESPIRATORY CONDITION OR MAJOR ANOMALY</t>
  </si>
  <si>
    <t>NEONATE BIRTH WEIGHT 1250-1499 GRAMS WITH RESPIRATORY DISTRESS SYNDROME OR OTHER MAJOR RESPIRATORY CONDITION OR MAJOR ANOMALY</t>
  </si>
  <si>
    <t>SPLENIC PROCEDURES</t>
  </si>
  <si>
    <t>Therapeutic Radiology</t>
  </si>
  <si>
    <t>Mental Health and Substance Abuse</t>
  </si>
  <si>
    <t>Rehabilitation</t>
  </si>
  <si>
    <t>Trauma</t>
  </si>
  <si>
    <t>Ungroupable</t>
  </si>
  <si>
    <t>TRANSFER PAYMENT</t>
  </si>
  <si>
    <t>Transfer Indicator</t>
  </si>
  <si>
    <t>Transfer Adjusted Payment</t>
  </si>
  <si>
    <t>POLICY ADJUSTER PAYMENT</t>
  </si>
  <si>
    <t>Policy Adjuster Payment</t>
  </si>
  <si>
    <t>Hospital Rate * APR-DRG Weight</t>
  </si>
  <si>
    <t>Charges * CCR</t>
  </si>
  <si>
    <t>Marginal Cost Percentage</t>
  </si>
  <si>
    <t>Cost Above Threshold</t>
  </si>
  <si>
    <t xml:space="preserve">Estimated Cost - Cost Outlier Threshold </t>
  </si>
  <si>
    <t>Cost Above Threshold * Marginal Cost Percentage</t>
  </si>
  <si>
    <t>Allowed Amount</t>
  </si>
  <si>
    <t>Policy Adjuster</t>
  </si>
  <si>
    <t>140015</t>
  </si>
  <si>
    <t>DRG</t>
  </si>
  <si>
    <t>State Specific Weights</t>
  </si>
  <si>
    <t>001-1</t>
  </si>
  <si>
    <t>001-2</t>
  </si>
  <si>
    <t>001-3</t>
  </si>
  <si>
    <t>001-4</t>
  </si>
  <si>
    <t>002-1</t>
  </si>
  <si>
    <t>002-2</t>
  </si>
  <si>
    <t>002-3</t>
  </si>
  <si>
    <t>002-4</t>
  </si>
  <si>
    <t>004-1</t>
  </si>
  <si>
    <t>004-2</t>
  </si>
  <si>
    <t>004-3</t>
  </si>
  <si>
    <t>004-4</t>
  </si>
  <si>
    <t>005-1</t>
  </si>
  <si>
    <t>005-2</t>
  </si>
  <si>
    <t>005-3</t>
  </si>
  <si>
    <t>005-4</t>
  </si>
  <si>
    <t>006-1</t>
  </si>
  <si>
    <t>006-2</t>
  </si>
  <si>
    <t>006-3</t>
  </si>
  <si>
    <t>006-4</t>
  </si>
  <si>
    <t>007-1</t>
  </si>
  <si>
    <t>007-2</t>
  </si>
  <si>
    <t>007-3</t>
  </si>
  <si>
    <t>007-4</t>
  </si>
  <si>
    <t>008-1</t>
  </si>
  <si>
    <t>008-2</t>
  </si>
  <si>
    <t>008-3</t>
  </si>
  <si>
    <t>008-4</t>
  </si>
  <si>
    <t>009-1</t>
  </si>
  <si>
    <t>009-2</t>
  </si>
  <si>
    <t>009-3</t>
  </si>
  <si>
    <t>009-4</t>
  </si>
  <si>
    <t>011-1</t>
  </si>
  <si>
    <t>011-2</t>
  </si>
  <si>
    <t>011-3</t>
  </si>
  <si>
    <t>011-4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</si>
  <si>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</si>
  <si>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</si>
  <si>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</si>
  <si>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</si>
  <si>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</si>
  <si>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</si>
  <si>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</si>
  <si>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</si>
  <si>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</si>
  <si>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</si>
  <si>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</si>
  <si>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</si>
  <si>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</si>
  <si>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</si>
  <si>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</si>
  <si>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</si>
  <si>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</si>
  <si>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</si>
  <si>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</si>
  <si>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</si>
  <si>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</si>
  <si>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</si>
  <si>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</si>
  <si>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</si>
  <si>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027-1</t>
  </si>
  <si>
    <t>027-2</t>
  </si>
  <si>
    <t>027-3</t>
  </si>
  <si>
    <t>027-4</t>
  </si>
  <si>
    <t>029-1</t>
  </si>
  <si>
    <t>029-2</t>
  </si>
  <si>
    <t>029-3</t>
  </si>
  <si>
    <t>029-4</t>
  </si>
  <si>
    <t>030-1</t>
  </si>
  <si>
    <t>030-2</t>
  </si>
  <si>
    <t>030-3</t>
  </si>
  <si>
    <t>030-4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</si>
  <si>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</si>
  <si>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</si>
  <si>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</si>
  <si>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</si>
  <si>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</si>
  <si>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</si>
  <si>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</si>
  <si>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</si>
  <si>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</si>
  <si>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</si>
  <si>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</si>
  <si>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</si>
  <si>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</si>
  <si>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</si>
  <si>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</si>
  <si>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</si>
  <si>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</si>
  <si>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</si>
  <si>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</si>
  <si>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</si>
  <si>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</si>
  <si>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</si>
  <si>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</si>
  <si>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</si>
  <si>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</si>
  <si>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</si>
  <si>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</si>
  <si>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</si>
  <si>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</si>
  <si>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</si>
  <si>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</si>
  <si>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</si>
  <si>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</si>
  <si>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</si>
  <si>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</si>
  <si>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</si>
  <si>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</si>
  <si>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</si>
  <si>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</si>
  <si>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</si>
  <si>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</si>
  <si>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</si>
  <si>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</si>
  <si>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</si>
  <si>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</si>
  <si>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</si>
  <si>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</si>
  <si>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</si>
  <si>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</si>
  <si>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</si>
  <si>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</si>
  <si>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</si>
  <si>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</si>
  <si>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</si>
  <si>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</si>
  <si>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</si>
  <si>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</si>
  <si>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</si>
  <si>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</si>
  <si>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</si>
  <si>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</si>
  <si>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</si>
  <si>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</si>
  <si>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</si>
  <si>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</si>
  <si>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</si>
  <si>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</si>
  <si>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</si>
  <si>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</si>
  <si>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</si>
  <si>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</si>
  <si>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</si>
  <si>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</si>
  <si>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</si>
  <si>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</si>
  <si>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</si>
  <si>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059-1</t>
  </si>
  <si>
    <t>059-2</t>
  </si>
  <si>
    <t>059-3</t>
  </si>
  <si>
    <t>059-4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</si>
  <si>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</si>
  <si>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</si>
  <si>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</si>
  <si>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</si>
  <si>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</si>
  <si>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</si>
  <si>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</si>
  <si>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</si>
  <si>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</si>
  <si>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</si>
  <si>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</si>
  <si>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</si>
  <si>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</si>
  <si>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</si>
  <si>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</si>
  <si>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</si>
  <si>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</si>
  <si>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</si>
  <si>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</si>
  <si>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</si>
  <si>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</si>
  <si>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</si>
  <si>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</si>
  <si>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</si>
  <si>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</si>
  <si>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</si>
  <si>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</si>
  <si>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</si>
  <si>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</si>
  <si>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</si>
  <si>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</si>
  <si>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</si>
  <si>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</si>
  <si>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</si>
  <si>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</si>
  <si>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</si>
  <si>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</si>
  <si>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</si>
  <si>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</si>
  <si>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</si>
  <si>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</si>
  <si>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</si>
  <si>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</si>
  <si>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</si>
  <si>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</si>
  <si>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</si>
  <si>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</si>
  <si>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</si>
  <si>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</si>
  <si>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</si>
  <si>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</si>
  <si>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</si>
  <si>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</si>
  <si>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</si>
  <si>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</si>
  <si>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</si>
  <si>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</si>
  <si>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</si>
  <si>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</si>
  <si>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</si>
  <si>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</si>
  <si>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</si>
  <si>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</si>
  <si>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</si>
  <si>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</si>
  <si>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</si>
  <si>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</si>
  <si>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</si>
  <si>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</si>
  <si>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</si>
  <si>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</si>
  <si>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</si>
  <si>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</si>
  <si>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</si>
  <si>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</si>
  <si>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</si>
  <si>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</si>
  <si>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</si>
  <si>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</si>
  <si>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</si>
  <si>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</si>
  <si>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</si>
  <si>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</si>
  <si>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</si>
  <si>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</si>
  <si>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</si>
  <si>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</si>
  <si>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</si>
  <si>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</si>
  <si>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</si>
  <si>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</si>
  <si>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</si>
  <si>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</si>
  <si>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</si>
  <si>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</si>
  <si>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</si>
  <si>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</si>
  <si>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</si>
  <si>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</si>
  <si>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</si>
  <si>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</si>
  <si>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</si>
  <si>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</si>
  <si>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</si>
  <si>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</si>
  <si>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</si>
  <si>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</si>
  <si>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</si>
  <si>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</si>
  <si>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</si>
  <si>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</si>
  <si>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</si>
  <si>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</si>
  <si>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</si>
  <si>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</si>
  <si>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</si>
  <si>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</si>
  <si>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</si>
  <si>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</si>
  <si>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</si>
  <si>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145-1</t>
  </si>
  <si>
    <t>145-2</t>
  </si>
  <si>
    <t>145-3</t>
  </si>
  <si>
    <t>145-4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</si>
  <si>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</si>
  <si>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</si>
  <si>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</si>
  <si>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</si>
  <si>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</si>
  <si>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</si>
  <si>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</si>
  <si>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</si>
  <si>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</si>
  <si>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</si>
  <si>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</si>
  <si>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</si>
  <si>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</si>
  <si>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</si>
  <si>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</si>
  <si>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</si>
  <si>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</si>
  <si>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</si>
  <si>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</si>
  <si>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</si>
  <si>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</si>
  <si>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</si>
  <si>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</si>
  <si>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</si>
  <si>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</si>
  <si>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</si>
  <si>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</si>
  <si>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</si>
  <si>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</si>
  <si>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</si>
  <si>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</si>
  <si>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</si>
  <si>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</si>
  <si>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</si>
  <si>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</si>
  <si>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</si>
  <si>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</si>
  <si>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</si>
  <si>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</si>
  <si>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</si>
  <si>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</si>
  <si>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</si>
  <si>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</si>
  <si>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</si>
  <si>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</si>
  <si>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</si>
  <si>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</si>
  <si>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</si>
  <si>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</si>
  <si>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</si>
  <si>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</si>
  <si>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</si>
  <si>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</si>
  <si>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</si>
  <si>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</si>
  <si>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</si>
  <si>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178-1</t>
  </si>
  <si>
    <t>178-2</t>
  </si>
  <si>
    <t>178-3</t>
  </si>
  <si>
    <t>178-4</t>
  </si>
  <si>
    <t>179-1</t>
  </si>
  <si>
    <t>179-2</t>
  </si>
  <si>
    <t>179-3</t>
  </si>
  <si>
    <t>179-4</t>
  </si>
  <si>
    <t>180-1</t>
  </si>
  <si>
    <t>180-2</t>
  </si>
  <si>
    <t>180-3</t>
  </si>
  <si>
    <t>180-4</t>
  </si>
  <si>
    <t>181-1</t>
  </si>
  <si>
    <t>181-2</t>
  </si>
  <si>
    <t>181-3</t>
  </si>
  <si>
    <t>181-4</t>
  </si>
  <si>
    <t>182-1</t>
  </si>
  <si>
    <t>182-2</t>
  </si>
  <si>
    <t>182-3</t>
  </si>
  <si>
    <t>182-4</t>
  </si>
  <si>
    <t>183-1</t>
  </si>
  <si>
    <t>183-2</t>
  </si>
  <si>
    <t>183-3</t>
  </si>
  <si>
    <t>183-4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</si>
  <si>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</si>
  <si>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</si>
  <si>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</si>
  <si>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</si>
  <si>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</si>
  <si>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</si>
  <si>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</si>
  <si>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</si>
  <si>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</si>
  <si>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</si>
  <si>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</si>
  <si>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</si>
  <si>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</si>
  <si>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</si>
  <si>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</si>
  <si>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</si>
  <si>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</si>
  <si>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</si>
  <si>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</si>
  <si>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</si>
  <si>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</si>
  <si>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</si>
  <si>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</si>
  <si>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</si>
  <si>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</si>
  <si>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</si>
  <si>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</si>
  <si>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</si>
  <si>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</si>
  <si>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</si>
  <si>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</si>
  <si>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</si>
  <si>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</si>
  <si>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</si>
  <si>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</si>
  <si>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</si>
  <si>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</si>
  <si>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</si>
  <si>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</si>
  <si>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</si>
  <si>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</si>
  <si>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</si>
  <si>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</si>
  <si>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</si>
  <si>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</si>
  <si>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</si>
  <si>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</si>
  <si>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</si>
  <si>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</si>
  <si>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</si>
  <si>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</si>
  <si>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</si>
  <si>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</si>
  <si>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</si>
  <si>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</si>
  <si>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</si>
  <si>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</si>
  <si>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</si>
  <si>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</si>
  <si>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</si>
  <si>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</si>
  <si>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</si>
  <si>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</si>
  <si>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</si>
  <si>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</si>
  <si>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</si>
  <si>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</si>
  <si>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</si>
  <si>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</si>
  <si>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</si>
  <si>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</si>
  <si>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</si>
  <si>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</si>
  <si>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</si>
  <si>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</si>
  <si>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</si>
  <si>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</si>
  <si>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</si>
  <si>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</si>
  <si>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</si>
  <si>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</si>
  <si>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</si>
  <si>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</si>
  <si>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</si>
  <si>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</si>
  <si>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</si>
  <si>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</si>
  <si>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</si>
  <si>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</si>
  <si>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</si>
  <si>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</si>
  <si>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</si>
  <si>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</si>
  <si>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</si>
  <si>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</si>
  <si>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</si>
  <si>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230-1</t>
  </si>
  <si>
    <t>230-2</t>
  </si>
  <si>
    <t>230-3</t>
  </si>
  <si>
    <t>230-4</t>
  </si>
  <si>
    <t>231-1</t>
  </si>
  <si>
    <t>231-2</t>
  </si>
  <si>
    <t>231-3</t>
  </si>
  <si>
    <t>231-4</t>
  </si>
  <si>
    <t>232-1</t>
  </si>
  <si>
    <t>232-2</t>
  </si>
  <si>
    <t>232-3</t>
  </si>
  <si>
    <t>232-4</t>
  </si>
  <si>
    <t>233-1</t>
  </si>
  <si>
    <t>233-2</t>
  </si>
  <si>
    <t>233-3</t>
  </si>
  <si>
    <t>233-4</t>
  </si>
  <si>
    <t>234-1</t>
  </si>
  <si>
    <t>234-2</t>
  </si>
  <si>
    <t>234-3</t>
  </si>
  <si>
    <t>234-4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</si>
  <si>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</si>
  <si>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</si>
  <si>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</si>
  <si>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</si>
  <si>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</si>
  <si>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</si>
  <si>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</si>
  <si>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</si>
  <si>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</si>
  <si>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</si>
  <si>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</si>
  <si>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</si>
  <si>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</si>
  <si>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</si>
  <si>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</si>
  <si>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</si>
  <si>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</si>
  <si>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</si>
  <si>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</si>
  <si>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</si>
  <si>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</si>
  <si>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</si>
  <si>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</si>
  <si>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</si>
  <si>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</si>
  <si>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</si>
  <si>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</si>
  <si>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</si>
  <si>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</si>
  <si>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</si>
  <si>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</si>
  <si>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</si>
  <si>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</si>
  <si>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</si>
  <si>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</si>
  <si>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</si>
  <si>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</si>
  <si>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</si>
  <si>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</si>
  <si>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</si>
  <si>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</si>
  <si>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</si>
  <si>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</si>
  <si>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</si>
  <si>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</si>
  <si>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</si>
  <si>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</si>
  <si>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</si>
  <si>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</si>
  <si>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</si>
  <si>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</si>
  <si>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</si>
  <si>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</si>
  <si>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</si>
  <si>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</si>
  <si>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</si>
  <si>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</si>
  <si>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</si>
  <si>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</si>
  <si>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</si>
  <si>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</si>
  <si>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</si>
  <si>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</si>
  <si>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</si>
  <si>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</si>
  <si>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</si>
  <si>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</si>
  <si>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</si>
  <si>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</si>
  <si>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</si>
  <si>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</si>
  <si>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</si>
  <si>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</si>
  <si>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</si>
  <si>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</si>
  <si>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</si>
  <si>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</si>
  <si>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</si>
  <si>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</si>
  <si>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</si>
  <si>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</si>
  <si>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</si>
  <si>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</si>
  <si>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</si>
  <si>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</si>
  <si>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</si>
  <si>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</si>
  <si>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</si>
  <si>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</si>
  <si>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</si>
  <si>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</si>
  <si>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</si>
  <si>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</si>
  <si>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</si>
  <si>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</si>
  <si>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</si>
  <si>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</si>
  <si>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</si>
  <si>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</si>
  <si>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</si>
  <si>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</si>
  <si>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</si>
  <si>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</si>
  <si>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</si>
  <si>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</si>
  <si>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</si>
  <si>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</si>
  <si>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</si>
  <si>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</si>
  <si>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</si>
  <si>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</si>
  <si>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</si>
  <si>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</si>
  <si>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</si>
  <si>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</si>
  <si>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</si>
  <si>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</si>
  <si>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</si>
  <si>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</si>
  <si>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</si>
  <si>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</si>
  <si>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</si>
  <si>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</si>
  <si>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</si>
  <si>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</si>
  <si>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</si>
  <si>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</si>
  <si>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</si>
  <si>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</si>
  <si>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</si>
  <si>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</si>
  <si>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</si>
  <si>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</si>
  <si>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</si>
  <si>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</si>
  <si>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</si>
  <si>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</si>
  <si>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</si>
  <si>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</si>
  <si>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</si>
  <si>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</si>
  <si>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</si>
  <si>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</si>
  <si>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</si>
  <si>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</si>
  <si>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</si>
  <si>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</si>
  <si>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</si>
  <si>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</si>
  <si>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</si>
  <si>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</si>
  <si>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</si>
  <si>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</si>
  <si>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</si>
  <si>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</si>
  <si>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</si>
  <si>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323-1</t>
  </si>
  <si>
    <t>323-2</t>
  </si>
  <si>
    <t>323-3</t>
  </si>
  <si>
    <t>323-4</t>
  </si>
  <si>
    <t>324-1</t>
  </si>
  <si>
    <t>324-2</t>
  </si>
  <si>
    <t>324-3</t>
  </si>
  <si>
    <t>324-4</t>
  </si>
  <si>
    <t>325-1</t>
  </si>
  <si>
    <t>325-2</t>
  </si>
  <si>
    <t>325-3</t>
  </si>
  <si>
    <t>325-4</t>
  </si>
  <si>
    <t>326-1</t>
  </si>
  <si>
    <t>326-2</t>
  </si>
  <si>
    <t>326-3</t>
  </si>
  <si>
    <t>326-4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</si>
  <si>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</si>
  <si>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</si>
  <si>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</si>
  <si>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</si>
  <si>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</si>
  <si>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</si>
  <si>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</si>
  <si>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</si>
  <si>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</si>
  <si>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</si>
  <si>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</si>
  <si>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</si>
  <si>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</si>
  <si>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</si>
  <si>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</si>
  <si>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</si>
  <si>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</si>
  <si>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</si>
  <si>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</si>
  <si>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</si>
  <si>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</si>
  <si>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</si>
  <si>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</si>
  <si>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</si>
  <si>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</si>
  <si>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</si>
  <si>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</si>
  <si>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</si>
  <si>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</si>
  <si>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</si>
  <si>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</si>
  <si>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</si>
  <si>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</si>
  <si>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</si>
  <si>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</si>
  <si>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</si>
  <si>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</si>
  <si>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</si>
  <si>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</si>
  <si>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</si>
  <si>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</si>
  <si>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</si>
  <si>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</si>
  <si>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</si>
  <si>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</si>
  <si>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</si>
  <si>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</si>
  <si>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</si>
  <si>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</si>
  <si>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</si>
  <si>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</si>
  <si>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</si>
  <si>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</si>
  <si>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</si>
  <si>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</si>
  <si>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</si>
  <si>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</si>
  <si>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</si>
  <si>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</si>
  <si>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</si>
  <si>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</si>
  <si>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</si>
  <si>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</si>
  <si>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</si>
  <si>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</si>
  <si>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</si>
  <si>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</si>
  <si>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</si>
  <si>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</si>
  <si>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</si>
  <si>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</si>
  <si>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</si>
  <si>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</si>
  <si>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</si>
  <si>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</si>
  <si>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</si>
  <si>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</si>
  <si>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</si>
  <si>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</si>
  <si>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</si>
  <si>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</si>
  <si>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</si>
  <si>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</si>
  <si>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</si>
  <si>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</si>
  <si>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</si>
  <si>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</si>
  <si>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</si>
  <si>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</si>
  <si>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</si>
  <si>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</si>
  <si>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</si>
  <si>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</si>
  <si>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</si>
  <si>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</si>
  <si>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</si>
  <si>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</si>
  <si>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</si>
  <si>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</si>
  <si>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</si>
  <si>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</si>
  <si>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</si>
  <si>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</si>
  <si>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</si>
  <si>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</si>
  <si>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</si>
  <si>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</si>
  <si>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</si>
  <si>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</si>
  <si>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</si>
  <si>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</si>
  <si>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</si>
  <si>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</si>
  <si>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</si>
  <si>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</si>
  <si>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</si>
  <si>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426-1</t>
  </si>
  <si>
    <t>426-2</t>
  </si>
  <si>
    <t>426-3</t>
  </si>
  <si>
    <t>426-4</t>
  </si>
  <si>
    <t>427-1</t>
  </si>
  <si>
    <t>427-2</t>
  </si>
  <si>
    <t>427-3</t>
  </si>
  <si>
    <t>427-4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</si>
  <si>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</si>
  <si>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</si>
  <si>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</si>
  <si>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</si>
  <si>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</si>
  <si>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</si>
  <si>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</si>
  <si>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</si>
  <si>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</si>
  <si>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</si>
  <si>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</si>
  <si>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</si>
  <si>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</si>
  <si>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</si>
  <si>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</si>
  <si>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</si>
  <si>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</si>
  <si>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</si>
  <si>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</si>
  <si>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</si>
  <si>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</si>
  <si>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</si>
  <si>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</si>
  <si>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</si>
  <si>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</si>
  <si>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</si>
  <si>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</si>
  <si>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</si>
  <si>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</si>
  <si>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</si>
  <si>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</si>
  <si>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</si>
  <si>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</si>
  <si>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</si>
  <si>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</si>
  <si>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</si>
  <si>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</si>
  <si>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</si>
  <si>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</si>
  <si>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</si>
  <si>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</si>
  <si>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</si>
  <si>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</si>
  <si>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</si>
  <si>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</si>
  <si>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</si>
  <si>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</si>
  <si>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</si>
  <si>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</si>
  <si>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</si>
  <si>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</si>
  <si>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</si>
  <si>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</si>
  <si>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</si>
  <si>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</si>
  <si>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</si>
  <si>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</si>
  <si>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469-2</t>
  </si>
  <si>
    <t>469-3</t>
  </si>
  <si>
    <t>469-4</t>
  </si>
  <si>
    <t>470-1</t>
  </si>
  <si>
    <t>470-2</t>
  </si>
  <si>
    <t>470-3</t>
  </si>
  <si>
    <t>470-4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</si>
  <si>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</si>
  <si>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</si>
  <si>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</si>
  <si>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</si>
  <si>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</si>
  <si>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</si>
  <si>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</si>
  <si>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</si>
  <si>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</si>
  <si>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</si>
  <si>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</si>
  <si>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</si>
  <si>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</si>
  <si>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</si>
  <si>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</si>
  <si>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</si>
  <si>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</si>
  <si>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</si>
  <si>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</si>
  <si>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</si>
  <si>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</si>
  <si>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</si>
  <si>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</si>
  <si>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</si>
  <si>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</si>
  <si>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</si>
  <si>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</si>
  <si>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</si>
  <si>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</si>
  <si>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</si>
  <si>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</si>
  <si>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</si>
  <si>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</si>
  <si>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</si>
  <si>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</si>
  <si>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</si>
  <si>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</si>
  <si>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</si>
  <si>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</si>
  <si>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</si>
  <si>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</si>
  <si>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</si>
  <si>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</si>
  <si>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</si>
  <si>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</si>
  <si>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</si>
  <si>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</si>
  <si>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</si>
  <si>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</si>
  <si>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</si>
  <si>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</si>
  <si>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</si>
  <si>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</si>
  <si>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</si>
  <si>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</si>
  <si>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</si>
  <si>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</si>
  <si>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</si>
  <si>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</si>
  <si>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</si>
  <si>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539-1</t>
  </si>
  <si>
    <t>539-2</t>
  </si>
  <si>
    <t>539-3</t>
  </si>
  <si>
    <t>539-4</t>
  </si>
  <si>
    <t>540-1</t>
  </si>
  <si>
    <t>540-2</t>
  </si>
  <si>
    <t>540-3</t>
  </si>
  <si>
    <t>540-4</t>
  </si>
  <si>
    <t>541-1</t>
  </si>
  <si>
    <t>541-2</t>
  </si>
  <si>
    <t>541-3</t>
  </si>
  <si>
    <t>541-4</t>
  </si>
  <si>
    <t>542-1</t>
  </si>
  <si>
    <t>542-2</t>
  </si>
  <si>
    <t>542-3</t>
  </si>
  <si>
    <t>542-4</t>
  </si>
  <si>
    <t>543-1</t>
  </si>
  <si>
    <t>543-2</t>
  </si>
  <si>
    <t>543-3</t>
  </si>
  <si>
    <t>543-4</t>
  </si>
  <si>
    <t>547-1</t>
  </si>
  <si>
    <t>547-2</t>
  </si>
  <si>
    <t>547-3</t>
  </si>
  <si>
    <t>547-4</t>
  </si>
  <si>
    <t>548-1</t>
  </si>
  <si>
    <t>548-2</t>
  </si>
  <si>
    <t>548-3</t>
  </si>
  <si>
    <t>548-4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</si>
  <si>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</si>
  <si>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</si>
  <si>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</si>
  <si>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</si>
  <si>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</si>
  <si>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</si>
  <si>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</si>
  <si>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</si>
  <si>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</si>
  <si>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</si>
  <si>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</si>
  <si>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</si>
  <si>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</si>
  <si>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</si>
  <si>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</si>
  <si>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</si>
  <si>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</si>
  <si>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</si>
  <si>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</si>
  <si>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</si>
  <si>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</si>
  <si>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</si>
  <si>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</si>
  <si>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</si>
  <si>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</si>
  <si>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</si>
  <si>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</si>
  <si>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</si>
  <si>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</si>
  <si>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</si>
  <si>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</si>
  <si>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</si>
  <si>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</si>
  <si>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</si>
  <si>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</si>
  <si>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</si>
  <si>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</si>
  <si>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</si>
  <si>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</si>
  <si>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</si>
  <si>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</si>
  <si>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</si>
  <si>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</si>
  <si>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</si>
  <si>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</si>
  <si>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</si>
  <si>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</si>
  <si>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</si>
  <si>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</si>
  <si>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</si>
  <si>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</si>
  <si>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</si>
  <si>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</si>
  <si>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</si>
  <si>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</si>
  <si>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</si>
  <si>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</si>
  <si>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</si>
  <si>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</si>
  <si>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</si>
  <si>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</si>
  <si>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</si>
  <si>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</si>
  <si>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</si>
  <si>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</si>
  <si>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</si>
  <si>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</si>
  <si>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</si>
  <si>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</si>
  <si>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</si>
  <si>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</si>
  <si>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</si>
  <si>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</si>
  <si>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</si>
  <si>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</si>
  <si>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</si>
  <si>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</si>
  <si>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</si>
  <si>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</si>
  <si>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</si>
  <si>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</si>
  <si>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</si>
  <si>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</si>
  <si>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</si>
  <si>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</si>
  <si>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</si>
  <si>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</si>
  <si>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</si>
  <si>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</si>
  <si>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</si>
  <si>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</si>
  <si>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</si>
  <si>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</si>
  <si>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</si>
  <si>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</si>
  <si>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</si>
  <si>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</si>
  <si>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</si>
  <si>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</si>
  <si>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</si>
  <si>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</si>
  <si>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</si>
  <si>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</si>
  <si>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</si>
  <si>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</si>
  <si>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</si>
  <si>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</si>
  <si>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</si>
  <si>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</si>
  <si>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</si>
  <si>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</si>
  <si>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</si>
  <si>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</si>
  <si>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</si>
  <si>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</si>
  <si>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</si>
  <si>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</si>
  <si>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</si>
  <si>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</si>
  <si>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</si>
  <si>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</si>
  <si>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</si>
  <si>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</si>
  <si>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</si>
  <si>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</si>
  <si>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</si>
  <si>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</si>
  <si>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</si>
  <si>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</si>
  <si>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</si>
  <si>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</si>
  <si>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</si>
  <si>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</si>
  <si>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</si>
  <si>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</si>
  <si>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</si>
  <si>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</si>
  <si>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</si>
  <si>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</si>
  <si>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</si>
  <si>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</si>
  <si>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</si>
  <si>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</si>
  <si>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</si>
  <si>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</si>
  <si>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</si>
  <si>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</si>
  <si>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</si>
  <si>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</si>
  <si>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</si>
  <si>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</si>
  <si>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</si>
  <si>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</si>
  <si>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</si>
  <si>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</si>
  <si>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</si>
  <si>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</si>
  <si>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</si>
  <si>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</si>
  <si>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</si>
  <si>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</si>
  <si>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</si>
  <si>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</si>
  <si>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</si>
  <si>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</si>
  <si>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</si>
  <si>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</si>
  <si>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</si>
  <si>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</si>
  <si>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</si>
  <si>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</si>
  <si>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</si>
  <si>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</si>
  <si>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</si>
  <si>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</si>
  <si>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</si>
  <si>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695-1</t>
  </si>
  <si>
    <t>695-2</t>
  </si>
  <si>
    <t>695-3</t>
  </si>
  <si>
    <t>695-4</t>
  </si>
  <si>
    <t>696-1</t>
  </si>
  <si>
    <t>696-2</t>
  </si>
  <si>
    <t>696-3</t>
  </si>
  <si>
    <t>696-4</t>
  </si>
  <si>
    <t>710-1</t>
  </si>
  <si>
    <t>710-2</t>
  </si>
  <si>
    <t>710-3</t>
  </si>
  <si>
    <t>710-4</t>
  </si>
  <si>
    <t>711-1</t>
  </si>
  <si>
    <t>711-2</t>
  </si>
  <si>
    <t>711-3</t>
  </si>
  <si>
    <t>711-4</t>
  </si>
  <si>
    <t>720-1</t>
  </si>
  <si>
    <t>720-2</t>
  </si>
  <si>
    <t>720-3</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</si>
  <si>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</si>
  <si>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</si>
  <si>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</si>
  <si>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</si>
  <si>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</si>
  <si>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</si>
  <si>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</si>
  <si>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</si>
  <si>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</si>
  <si>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</si>
  <si>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</si>
  <si>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</si>
  <si>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</si>
  <si>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</si>
  <si>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</si>
  <si>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</si>
  <si>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</si>
  <si>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</si>
  <si>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</si>
  <si>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</si>
  <si>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</si>
  <si>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</si>
  <si>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</si>
  <si>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</si>
  <si>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</si>
  <si>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</si>
  <si>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</si>
  <si>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</si>
  <si>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</si>
  <si>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</si>
  <si>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</si>
  <si>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</si>
  <si>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</si>
  <si>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</si>
  <si>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</si>
  <si>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</si>
  <si>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</si>
  <si>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</si>
  <si>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</si>
  <si>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</si>
  <si>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</si>
  <si>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</si>
  <si>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</si>
  <si>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</si>
  <si>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</si>
  <si>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</si>
  <si>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</si>
  <si>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</si>
  <si>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</si>
  <si>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</si>
  <si>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</si>
  <si>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</si>
  <si>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</si>
  <si>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</si>
  <si>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</si>
  <si>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</si>
  <si>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</si>
  <si>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</si>
  <si>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</si>
  <si>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</si>
  <si>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</si>
  <si>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</si>
  <si>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</si>
  <si>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</si>
  <si>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</si>
  <si>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</si>
  <si>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</si>
  <si>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</si>
  <si>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</si>
  <si>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</si>
  <si>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</si>
  <si>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</si>
  <si>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</si>
  <si>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</si>
  <si>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</si>
  <si>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</si>
  <si>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</si>
  <si>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</si>
  <si>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</si>
  <si>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</si>
  <si>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</si>
  <si>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</si>
  <si>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</si>
  <si>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</si>
  <si>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</si>
  <si>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</si>
  <si>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</si>
  <si>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</si>
  <si>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</si>
  <si>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</si>
  <si>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</si>
  <si>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</si>
  <si>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</si>
  <si>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</si>
  <si>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</si>
  <si>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</si>
  <si>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</si>
  <si>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810-2</t>
  </si>
  <si>
    <t>810-3</t>
  </si>
  <si>
    <t>810-4</t>
  </si>
  <si>
    <t>811-1</t>
  </si>
  <si>
    <t>811-2</t>
  </si>
  <si>
    <t>811-3</t>
  </si>
  <si>
    <t>811-4</t>
  </si>
  <si>
    <t>812-1</t>
  </si>
  <si>
    <t>812-2</t>
  </si>
  <si>
    <t>812-3</t>
  </si>
  <si>
    <t>812-4</t>
  </si>
  <si>
    <t>813-1</t>
  </si>
  <si>
    <t>813-2</t>
  </si>
  <si>
    <t>813-3</t>
  </si>
  <si>
    <t>813-4</t>
  </si>
  <si>
    <t>815-1</t>
  </si>
  <si>
    <t>815-2</t>
  </si>
  <si>
    <t>815-3</t>
  </si>
  <si>
    <t>815-4</t>
  </si>
  <si>
    <t>816-1</t>
  </si>
  <si>
    <t>816-2</t>
  </si>
  <si>
    <t>816-3</t>
  </si>
  <si>
    <t>816-4</t>
  </si>
  <si>
    <t>817-1</t>
  </si>
  <si>
    <t>817-2</t>
  </si>
  <si>
    <t>817-3</t>
  </si>
  <si>
    <t>817-4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</si>
  <si>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</si>
  <si>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</si>
  <si>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</si>
  <si>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</si>
  <si>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</si>
  <si>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</si>
  <si>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</si>
  <si>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</si>
  <si>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</si>
  <si>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</si>
  <si>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</si>
  <si>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</si>
  <si>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</si>
  <si>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</si>
  <si>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</si>
  <si>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</si>
  <si>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</si>
  <si>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</si>
  <si>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</si>
  <si>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</si>
  <si>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</si>
  <si>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</si>
  <si>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</si>
  <si>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</si>
  <si>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</si>
  <si>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</si>
  <si>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</si>
  <si>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</si>
  <si>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</si>
  <si>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</si>
  <si>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</si>
  <si>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</si>
  <si>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</si>
  <si>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</si>
  <si>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</si>
  <si>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</si>
  <si>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</si>
  <si>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</si>
  <si>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</si>
  <si>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</si>
  <si>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</si>
  <si>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</si>
  <si>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</si>
  <si>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</si>
  <si>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</si>
  <si>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</si>
  <si>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</si>
  <si>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</si>
  <si>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</si>
  <si>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</si>
  <si>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</si>
  <si>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</si>
  <si>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</si>
  <si>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</si>
  <si>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</si>
  <si>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</si>
  <si>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</si>
  <si>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</si>
  <si>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</si>
  <si>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</si>
  <si>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</si>
  <si>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</si>
  <si>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</si>
  <si>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</si>
  <si>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</si>
  <si>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</si>
  <si>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</si>
  <si>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</si>
  <si>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</si>
  <si>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</si>
  <si>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</si>
  <si>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</si>
  <si>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</si>
  <si>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</si>
  <si>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</si>
  <si>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</si>
  <si>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</si>
  <si>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</si>
  <si>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</si>
  <si>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</si>
  <si>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Average LOS</t>
  </si>
  <si>
    <t>State Specific</t>
  </si>
  <si>
    <t>DRG Service Line</t>
  </si>
  <si>
    <t>Transfer Payment</t>
  </si>
  <si>
    <t>Policy Adjusted Payment</t>
  </si>
  <si>
    <t>Cost or Day Outlier?</t>
  </si>
  <si>
    <t>Day Outlier Payment</t>
  </si>
  <si>
    <t>Cost Outlier Payment</t>
  </si>
  <si>
    <t>Cost Outlier Indicator</t>
  </si>
  <si>
    <t>Day Outlier Indicator</t>
  </si>
  <si>
    <t>Day Outlier Payment OR Cost Outlier Payment</t>
  </si>
  <si>
    <t>Day Outlier - Per Diem Amount</t>
  </si>
  <si>
    <t>DAY OUTLIER CALCULATIONS</t>
  </si>
  <si>
    <t>COST OUTLIER CALCULATIONS</t>
  </si>
  <si>
    <t>State Policy - $500.00 per day</t>
  </si>
  <si>
    <t>State Policy - Marginal Cost set to 80%</t>
  </si>
  <si>
    <t>If Estimated Cost &gt; Cost Outlier Threshold then Yes else No</t>
  </si>
  <si>
    <t>APR-DRG Service Line Description</t>
  </si>
  <si>
    <t>Additional Fields Not Yet Assigned</t>
  </si>
  <si>
    <r>
      <t xml:space="preserve">Day Outlier Threshold </t>
    </r>
    <r>
      <rPr>
        <b/>
        <sz val="8"/>
        <color theme="1"/>
        <rFont val="Calibri"/>
        <family val="2"/>
        <scheme val="minor"/>
      </rPr>
      <t>(MH ONLY)</t>
    </r>
  </si>
  <si>
    <t>Day Outlier Threshold</t>
  </si>
  <si>
    <r>
      <t xml:space="preserve">Day Outlier - Per Diem Amount </t>
    </r>
    <r>
      <rPr>
        <b/>
        <sz val="8"/>
        <color theme="1"/>
        <rFont val="Calibri"/>
        <family val="2"/>
        <scheme val="minor"/>
      </rPr>
      <t>(MH ONLY)</t>
    </r>
  </si>
  <si>
    <t>N/A</t>
  </si>
  <si>
    <t>Version 42</t>
  </si>
  <si>
    <t>299-1</t>
  </si>
  <si>
    <t>299-2</t>
  </si>
  <si>
    <t>299-3</t>
  </si>
  <si>
    <t>299-4</t>
  </si>
  <si>
    <t>300-1</t>
  </si>
  <si>
    <t>300-2</t>
  </si>
  <si>
    <t>300-3</t>
  </si>
  <si>
    <t>300-4</t>
  </si>
  <si>
    <t>428-1</t>
  </si>
  <si>
    <t>428-2</t>
  </si>
  <si>
    <t>428-3</t>
  </si>
  <si>
    <t>428-4</t>
  </si>
  <si>
    <t>448-1</t>
  </si>
  <si>
    <t>448-2</t>
  </si>
  <si>
    <t>448-3</t>
  </si>
  <si>
    <t>448-4</t>
  </si>
  <si>
    <t>485-1</t>
  </si>
  <si>
    <t>485-2</t>
  </si>
  <si>
    <t>485-3</t>
  </si>
  <si>
    <t>485-4</t>
  </si>
  <si>
    <t>520-1</t>
  </si>
  <si>
    <t>520-2</t>
  </si>
  <si>
    <t>520-3</t>
  </si>
  <si>
    <t>520-4</t>
  </si>
  <si>
    <t>761-1</t>
  </si>
  <si>
    <t>761-2</t>
  </si>
  <si>
    <t>761-3</t>
  </si>
  <si>
    <t>761-4</t>
  </si>
  <si>
    <t>762-1</t>
  </si>
  <si>
    <t>762-2</t>
  </si>
  <si>
    <t>762-3</t>
  </si>
  <si>
    <t>762-4</t>
  </si>
  <si>
    <t>851-1</t>
  </si>
  <si>
    <t>851-2</t>
  </si>
  <si>
    <t>851-3</t>
  </si>
  <si>
    <t>851-4</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</si>
  <si>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</si>
  <si>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</si>
  <si>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</si>
  <si>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</si>
  <si>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</si>
  <si>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</si>
  <si>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</si>
  <si>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</si>
  <si>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</si>
  <si>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</si>
  <si>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OTHER GYN PROCEDURES FOR MALIGNANCY</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</si>
  <si>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</si>
  <si>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</si>
  <si>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</si>
  <si>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</si>
  <si>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</si>
  <si>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</si>
  <si>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</si>
  <si>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</si>
  <si>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</si>
  <si>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</si>
  <si>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GENDER RELATED PROCEDURES</t>
  </si>
  <si>
    <t>Internal Medicine</t>
  </si>
  <si>
    <t>CALCULATION OF ALLOWED AMOUNT</t>
  </si>
  <si>
    <t>Covered Days</t>
  </si>
  <si>
    <t>Total Length of Stay (Discharge minus Admit Date)</t>
  </si>
  <si>
    <t>E49-E51</t>
  </si>
  <si>
    <t>E48</t>
  </si>
  <si>
    <t>E35-E46</t>
  </si>
  <si>
    <t>E32-E33</t>
  </si>
  <si>
    <t>E28-E30</t>
  </si>
  <si>
    <t>E26</t>
  </si>
  <si>
    <t>E24</t>
  </si>
  <si>
    <t>E18-E24</t>
  </si>
  <si>
    <t>E14-E16</t>
  </si>
  <si>
    <t>E12</t>
  </si>
  <si>
    <t>APR-DRG System Implementation. APR-DRG Weights Version 42 &amp; Provider Parameters effective July 1, 2025</t>
  </si>
  <si>
    <t>Calculator Version: 7/1/2025</t>
  </si>
  <si>
    <r>
      <t>This spreadsheet includes data obtained through the use of proprietary computer software created, owned, and licensed by the Solventum Company. All copyrights in and to the Solventum</t>
    </r>
    <r>
      <rPr>
        <b/>
        <i/>
        <vertAlign val="superscript"/>
        <sz val="10"/>
        <color rgb="FF000000"/>
        <rFont val="Calibri"/>
        <family val="2"/>
        <scheme val="minor"/>
      </rPr>
      <t>TM</t>
    </r>
    <r>
      <rPr>
        <b/>
        <i/>
        <sz val="10"/>
        <color indexed="8"/>
        <rFont val="Calibri"/>
        <family val="2"/>
        <scheme val="minor"/>
      </rPr>
      <t xml:space="preserve"> Software are owned by Solventum.  All rights reserved.</t>
    </r>
  </si>
  <si>
    <t>Hospital Specific Facility Rate</t>
  </si>
  <si>
    <t>260034</t>
  </si>
  <si>
    <t>1770536740</t>
  </si>
  <si>
    <t>261306</t>
  </si>
  <si>
    <t>1114067832</t>
  </si>
  <si>
    <t>261312</t>
  </si>
  <si>
    <t>1528062569</t>
  </si>
  <si>
    <t>261323</t>
  </si>
  <si>
    <t>1720039605</t>
  </si>
  <si>
    <t>261332</t>
  </si>
  <si>
    <t>1528067113</t>
  </si>
  <si>
    <t>261336</t>
  </si>
  <si>
    <t>1477648178</t>
  </si>
  <si>
    <t>955-0</t>
  </si>
  <si>
    <t>956-0</t>
  </si>
  <si>
    <t>030092</t>
  </si>
  <si>
    <t>HONORHEALTH</t>
  </si>
  <si>
    <t>040004</t>
  </si>
  <si>
    <t>WASHINGTON REGIONAL MEDICAL CENTER</t>
  </si>
  <si>
    <t>040007</t>
  </si>
  <si>
    <t>ST VINCENT INFIRMARY MEDICAL CENTER</t>
  </si>
  <si>
    <t>040016</t>
  </si>
  <si>
    <t>THE UNIVERSITY HOSPITAL OF ARKANSAS</t>
  </si>
  <si>
    <t>040062</t>
  </si>
  <si>
    <t>MERCY HOSPITAL FORT SMITH</t>
  </si>
  <si>
    <t>040114</t>
  </si>
  <si>
    <t>BAPTIST HEALTH MEDICAL CENTER-LITTLE ROCK</t>
  </si>
  <si>
    <t>040119</t>
  </si>
  <si>
    <t>WHITE RIVER MEDICAL CTR</t>
  </si>
  <si>
    <t>040137</t>
  </si>
  <si>
    <t>ST. VINCENT MEDICAL CENTER - NORTH</t>
  </si>
  <si>
    <t>040154</t>
  </si>
  <si>
    <t>BAPTIST HEALTH MEDICAL CENTER-CONWAY</t>
  </si>
  <si>
    <t>041329</t>
  </si>
  <si>
    <t>MERCY HOSPITAL BERRYVILLE</t>
  </si>
  <si>
    <t>041331</t>
  </si>
  <si>
    <t>OZARKS COMMUNITY HOSPITAL OF GRAVETTE</t>
  </si>
  <si>
    <t>043301</t>
  </si>
  <si>
    <t>ARKANSAS CHILDRENS NORTHWEST INC</t>
  </si>
  <si>
    <t>060022</t>
  </si>
  <si>
    <t>MEMORIAL HEALTH SYSTEM</t>
  </si>
  <si>
    <t>060024</t>
  </si>
  <si>
    <t>UNIVERSITY OF COLORADO HOSPITAL AUTHORITY</t>
  </si>
  <si>
    <t>100087</t>
  </si>
  <si>
    <t>SARASOTA MEMORIAL HOSPITAL</t>
  </si>
  <si>
    <t>140046</t>
  </si>
  <si>
    <t>SSM HEALTH GOOD SAMARITAN HOSPITAL</t>
  </si>
  <si>
    <t>140052</t>
  </si>
  <si>
    <t>OSF SAINT ANTHONYS HEALTH CENTER</t>
  </si>
  <si>
    <t>140053</t>
  </si>
  <si>
    <t>ST JOHNS HOSPITAL</t>
  </si>
  <si>
    <t>140091</t>
  </si>
  <si>
    <t>CARLE FOUNDATION HOSPITAL</t>
  </si>
  <si>
    <t>140148</t>
  </si>
  <si>
    <t>MEMORIAL MEDICAL CENTER</t>
  </si>
  <si>
    <t>140164</t>
  </si>
  <si>
    <t>MEMORIAL HOSP OF CARBONDALE</t>
  </si>
  <si>
    <t>140210</t>
  </si>
  <si>
    <t>HARRISBURG MEDICAL CENTER INC</t>
  </si>
  <si>
    <t>140281</t>
  </si>
  <si>
    <t>NORTHWESTERN MEMORIAL HOSPITAL</t>
  </si>
  <si>
    <t>140289</t>
  </si>
  <si>
    <t>ANDERSON HOSPITAL</t>
  </si>
  <si>
    <t>150024</t>
  </si>
  <si>
    <t>ESKENAZI HEALTH</t>
  </si>
  <si>
    <t>160057</t>
  </si>
  <si>
    <t>SOUTHEAST IOWA REGIONAL MEDICAL CENTER</t>
  </si>
  <si>
    <t>160064</t>
  </si>
  <si>
    <t>MERCYONE NORTH IOWA MEDICAL CENTER</t>
  </si>
  <si>
    <t>160069</t>
  </si>
  <si>
    <t>MERCY MEDICAL CENTER-DUBUQUE</t>
  </si>
  <si>
    <t>160082</t>
  </si>
  <si>
    <t>MERCYONE DES MOINES MEDICAL CENTER</t>
  </si>
  <si>
    <t>160153</t>
  </si>
  <si>
    <t>MERCY MEDICAL CENTER SIOUX CITY</t>
  </si>
  <si>
    <t>161352</t>
  </si>
  <si>
    <t>CLARINDA REGIONAL HEALTH CENTER</t>
  </si>
  <si>
    <t>161366</t>
  </si>
  <si>
    <t>SHENANDOAH MEDICAL CTR</t>
  </si>
  <si>
    <t>170016</t>
  </si>
  <si>
    <t>THE UNIVERSITY OF KANSAS HEALTH SYSTEM S</t>
  </si>
  <si>
    <t>170122</t>
  </si>
  <si>
    <t>ASCENSION VIA CHRISTI HOSPITALS WICHITA</t>
  </si>
  <si>
    <t>170137</t>
  </si>
  <si>
    <t>LAWRENCE MEMORIAL HOSPITAL</t>
  </si>
  <si>
    <t>170194</t>
  </si>
  <si>
    <t>DOCTORS HOSPITAL LLC</t>
  </si>
  <si>
    <t>170199</t>
  </si>
  <si>
    <t>MINIMALLY INVASIVE SURGERY HOSPITAL</t>
  </si>
  <si>
    <t>171308</t>
  </si>
  <si>
    <t>MERCY HOSPITAL COLUMBUS</t>
  </si>
  <si>
    <t>171382</t>
  </si>
  <si>
    <t>AMBERWELL ATCHISON</t>
  </si>
  <si>
    <t>180102</t>
  </si>
  <si>
    <t>MERCY HEALTH LOURDES HOSPITAL LLC</t>
  </si>
  <si>
    <t>180104</t>
  </si>
  <si>
    <t>BAPTIST HEALTH PADUCAH</t>
  </si>
  <si>
    <t>BATES COUNTY MEMORIAL HOSPITAL</t>
  </si>
  <si>
    <t>MERCY HOSPITAL SOUTHEAST</t>
  </si>
  <si>
    <t>MERCY HOSPITAL STODDARD</t>
  </si>
  <si>
    <t>SULLIVAN COUNTY MEMORIAL HOSPITAL</t>
  </si>
  <si>
    <t>MERCY HOSPITAL PERRY</t>
  </si>
  <si>
    <t>HARRISON COUNTY COMMUNITY HOSPITAL</t>
  </si>
  <si>
    <t>CEDAR COUNTY MEMORIAL HOSPITAL</t>
  </si>
  <si>
    <t>CARROLL COUNTY MEMORIAL HOSPITAL</t>
  </si>
  <si>
    <t>IRON COUNTY MEDICAL CENTER</t>
  </si>
  <si>
    <t>290003</t>
  </si>
  <si>
    <t>SUNRISE HOSPITAL AND MEDICAL CENTER</t>
  </si>
  <si>
    <t>360003</t>
  </si>
  <si>
    <t>363300</t>
  </si>
  <si>
    <t>CINCINNATI CHILDRENS HOSPITAL MEDICAL</t>
  </si>
  <si>
    <t>370004</t>
  </si>
  <si>
    <t>INTEGRIS MIAMI HOSPITAL</t>
  </si>
  <si>
    <t>370113</t>
  </si>
  <si>
    <t>INTEGRIS GROVE HOSPITAL</t>
  </si>
  <si>
    <t>440039</t>
  </si>
  <si>
    <t>VANDERBILT UNIVERSITY MEDICAL CENTER</t>
  </si>
  <si>
    <t>440048</t>
  </si>
  <si>
    <t>BAPTIST MEMORIAL HOSPITAL MEMPHIS</t>
  </si>
  <si>
    <t>440231</t>
  </si>
  <si>
    <t>TRUSTPOINT HOSPITAL LLC</t>
  </si>
  <si>
    <t>450058</t>
  </si>
  <si>
    <t>BAPTIST MEDICAL CENTER</t>
  </si>
  <si>
    <t>450209</t>
  </si>
  <si>
    <t>NORTHWEST TEXAS HOSPITAL</t>
  </si>
  <si>
    <t>453300</t>
  </si>
  <si>
    <t>COOK CHILDRENS MEDICAL CENTER</t>
  </si>
  <si>
    <t>453304</t>
  </si>
  <si>
    <t>TEXAS CHILDRENS HOSPITAL</t>
  </si>
  <si>
    <t>1528169125</t>
  </si>
  <si>
    <t>1083609150</t>
  </si>
  <si>
    <t>1780684431</t>
  </si>
  <si>
    <t>1477549756</t>
  </si>
  <si>
    <t>1568433480</t>
  </si>
  <si>
    <t>1043240682</t>
  </si>
  <si>
    <t>1710943881</t>
  </si>
  <si>
    <t>1629011002</t>
  </si>
  <si>
    <t>1285005140</t>
  </si>
  <si>
    <t>1457306326</t>
  </si>
  <si>
    <t>1568643005</t>
  </si>
  <si>
    <t>1255875746</t>
  </si>
  <si>
    <t>1144397134</t>
  </si>
  <si>
    <t>1477531580</t>
  </si>
  <si>
    <t>1245294826</t>
  </si>
  <si>
    <t>1609897339</t>
  </si>
  <si>
    <t>1710396932</t>
  </si>
  <si>
    <t>1205818481</t>
  </si>
  <si>
    <t>1013071653</t>
  </si>
  <si>
    <t>1255317590</t>
  </si>
  <si>
    <t>1093801797</t>
  </si>
  <si>
    <t>1073580130</t>
  </si>
  <si>
    <t>1497859649</t>
  </si>
  <si>
    <t>1053481630</t>
  </si>
  <si>
    <t>1568407310</t>
  </si>
  <si>
    <t>1134168263</t>
  </si>
  <si>
    <t>1467537886</t>
  </si>
  <si>
    <t>1659348506</t>
  </si>
  <si>
    <t>1508964883</t>
  </si>
  <si>
    <t>1538199617</t>
  </si>
  <si>
    <t>1366486946</t>
  </si>
  <si>
    <t>1184621096</t>
  </si>
  <si>
    <t>1912423260</t>
  </si>
  <si>
    <t>1154314789</t>
  </si>
  <si>
    <t>1508883422</t>
  </si>
  <si>
    <t>1871698472</t>
  </si>
  <si>
    <t>1619069275</t>
  </si>
  <si>
    <t>1871829812</t>
  </si>
  <si>
    <t>1932151487</t>
  </si>
  <si>
    <t>1346244126</t>
  </si>
  <si>
    <t>1730264128</t>
  </si>
  <si>
    <t>1063117158</t>
  </si>
  <si>
    <t>1861439952</t>
  </si>
  <si>
    <t>1548212988</t>
  </si>
  <si>
    <t>1114931342</t>
  </si>
  <si>
    <t>1467473579</t>
  </si>
  <si>
    <t>1396882205</t>
  </si>
  <si>
    <t>1578527172</t>
  </si>
  <si>
    <t>1497012959</t>
  </si>
  <si>
    <t>1598744856</t>
  </si>
  <si>
    <t>1467442418</t>
  </si>
  <si>
    <t>1891765178</t>
  </si>
  <si>
    <t>1477643690</t>
  </si>
  <si>
    <t>261305</t>
  </si>
  <si>
    <t>PUTNAM COUNTY MEMORIAL HOSPITAL</t>
  </si>
  <si>
    <t>1609870195</t>
  </si>
  <si>
    <t>Covered Days from Claim (If 0 covered days are entered, no payment is calculated)</t>
  </si>
  <si>
    <t xml:space="preserve"> = Missouri has classified this service as transplant and does not currently reimburse through DRG for this. </t>
  </si>
  <si>
    <t>01</t>
  </si>
  <si>
    <t>020001</t>
  </si>
  <si>
    <t>PROVIDENCE HEALTH &amp; SERVICES-WASHINGTON</t>
  </si>
  <si>
    <t>1053363119</t>
  </si>
  <si>
    <t>010049</t>
  </si>
  <si>
    <t>MEDICAL CENTER ENTERPRISE</t>
  </si>
  <si>
    <t>1720039712</t>
  </si>
  <si>
    <t>040017</t>
  </si>
  <si>
    <t>NORTH ARKANSAS MEDICAL CNTR</t>
  </si>
  <si>
    <t>1275523912</t>
  </si>
  <si>
    <t>040026</t>
  </si>
  <si>
    <t>CHI ST VINCENT HOSPITAL HOT SPRINGS</t>
  </si>
  <si>
    <t>1689628232</t>
  </si>
  <si>
    <t>040029</t>
  </si>
  <si>
    <t>CONWAY REGIONAL MEDICAL CENTER</t>
  </si>
  <si>
    <t>1497770424</t>
  </si>
  <si>
    <t>040047</t>
  </si>
  <si>
    <t>ST BERNARDS FIVE RIVERS MEDICAL CENTER</t>
  </si>
  <si>
    <t>1528360989</t>
  </si>
  <si>
    <t>040072</t>
  </si>
  <si>
    <t>BAPTIST HEALTH MEDICAL CENTER STUTTGART</t>
  </si>
  <si>
    <t>1790773158</t>
  </si>
  <si>
    <t>040085</t>
  </si>
  <si>
    <t>HELENA REGIONAL MEDICAL CENTER</t>
  </si>
  <si>
    <t>1154392090</t>
  </si>
  <si>
    <t>040156</t>
  </si>
  <si>
    <t>BAPTIST MEMORIAL HOSPITAL-CRITTENDEN INC</t>
  </si>
  <si>
    <t>1437634524</t>
  </si>
  <si>
    <t>041300</t>
  </si>
  <si>
    <t>MERCY HOSPITAL PARIS</t>
  </si>
  <si>
    <t>1760453633</t>
  </si>
  <si>
    <t>041305</t>
  </si>
  <si>
    <t>MERCY HOSPITAL WALDRON</t>
  </si>
  <si>
    <t>1912978875</t>
  </si>
  <si>
    <t>041316</t>
  </si>
  <si>
    <t>SMC MISSISSIPPI COUNTY HOSPITAL SYSTEM</t>
  </si>
  <si>
    <t>1366685992</t>
  </si>
  <si>
    <t>041321</t>
  </si>
  <si>
    <t>BAPTIST HEALTH</t>
  </si>
  <si>
    <t>1174553796</t>
  </si>
  <si>
    <t>041322</t>
  </si>
  <si>
    <t>FULTON COUNTY HOSPITAL</t>
  </si>
  <si>
    <t>1265407001</t>
  </si>
  <si>
    <t>041324</t>
  </si>
  <si>
    <t>CHI ST VINCENT MORRILTON</t>
  </si>
  <si>
    <t>1891778049</t>
  </si>
  <si>
    <t>042013</t>
  </si>
  <si>
    <t>ARKANSAS CONTINUED CARE HOSP JONESBORO</t>
  </si>
  <si>
    <t>1356773493</t>
  </si>
  <si>
    <t>030007</t>
  </si>
  <si>
    <t>VERDE VALLEY MEDICAL CENTER</t>
  </si>
  <si>
    <t>1346291648</t>
  </si>
  <si>
    <t>030038</t>
  </si>
  <si>
    <t>1811951429</t>
  </si>
  <si>
    <t>030062</t>
  </si>
  <si>
    <t>SUMMIT HEALTHCARE REGIONAL MEDICAL</t>
  </si>
  <si>
    <t>1144209271</t>
  </si>
  <si>
    <t>050025</t>
  </si>
  <si>
    <t>UCSD MEDICAL CENTER</t>
  </si>
  <si>
    <t>1184722779</t>
  </si>
  <si>
    <t>050599</t>
  </si>
  <si>
    <t>UC DAVIS MEDICAL CENTER</t>
  </si>
  <si>
    <t>1710918545</t>
  </si>
  <si>
    <t>060004</t>
  </si>
  <si>
    <t>BRIGHTON COMMUNITY HOSPITAL ASSOCIATION</t>
  </si>
  <si>
    <t>1629071758</t>
  </si>
  <si>
    <t>060023</t>
  </si>
  <si>
    <t>ST MARYS HOSPITAL AND MEDICAL CENTER</t>
  </si>
  <si>
    <t>1699716027</t>
  </si>
  <si>
    <t>060028</t>
  </si>
  <si>
    <t>SAINT JOSEPH HOSPITAL INC</t>
  </si>
  <si>
    <t>1417946021</t>
  </si>
  <si>
    <t>060128</t>
  </si>
  <si>
    <t>LONGS PEAK HOSPITAL</t>
  </si>
  <si>
    <t>1154876985</t>
  </si>
  <si>
    <t>060131</t>
  </si>
  <si>
    <t>UCHEALTH GREELEY HOSPITAL</t>
  </si>
  <si>
    <t>1780183145</t>
  </si>
  <si>
    <t>100204</t>
  </si>
  <si>
    <t>NORTH FLORIDA REGIONAL MEDICAL CENTER</t>
  </si>
  <si>
    <t>1174579155</t>
  </si>
  <si>
    <t>100220</t>
  </si>
  <si>
    <t>GULF COAST MEDICAL CENTER</t>
  </si>
  <si>
    <t>1982658407</t>
  </si>
  <si>
    <t>110198</t>
  </si>
  <si>
    <t>WELLSTAR NORTH FULTON HOSPITAL INC</t>
  </si>
  <si>
    <t>1750312997</t>
  </si>
  <si>
    <t>111319</t>
  </si>
  <si>
    <t>WELLSTAR SYLVAN GROVE HOSPITAL INC</t>
  </si>
  <si>
    <t>1619997079</t>
  </si>
  <si>
    <t>160005</t>
  </si>
  <si>
    <t>ST ANTHONY REGIONAL HOSPITAL AND NURSING</t>
  </si>
  <si>
    <t>1720067127</t>
  </si>
  <si>
    <t>160008</t>
  </si>
  <si>
    <t>BLESSING HEALTH KEOKUK</t>
  </si>
  <si>
    <t>1427032457</t>
  </si>
  <si>
    <t>160028</t>
  </si>
  <si>
    <t>CHI HEALTH MERCY COUNCIL BLUFFS</t>
  </si>
  <si>
    <t>1265517759</t>
  </si>
  <si>
    <t>VAN BUREN COUNTY MEM HOSP</t>
  </si>
  <si>
    <t>1508810714</t>
  </si>
  <si>
    <t>160112</t>
  </si>
  <si>
    <t>SPENCER MUNICIPAL HOSPITAL</t>
  </si>
  <si>
    <t>1255328621</t>
  </si>
  <si>
    <t>161320</t>
  </si>
  <si>
    <t>COMMUNITY MEMORIAL HOSPITAL</t>
  </si>
  <si>
    <t>1780684548</t>
  </si>
  <si>
    <t>161324</t>
  </si>
  <si>
    <t>GEORGE C GRAPE COMMUNITY HOSPITAL</t>
  </si>
  <si>
    <t>1932294071</t>
  </si>
  <si>
    <t>161327</t>
  </si>
  <si>
    <t>DAVIS COUNTY HOSPITAL</t>
  </si>
  <si>
    <t>1942255666</t>
  </si>
  <si>
    <t>161340</t>
  </si>
  <si>
    <t>DECATUR COUNTY HOSPITAL</t>
  </si>
  <si>
    <t>1144209255</t>
  </si>
  <si>
    <t>161348</t>
  </si>
  <si>
    <t>CLARKE COUNTY HOSPITAL</t>
  </si>
  <si>
    <t>1114954997</t>
  </si>
  <si>
    <t>161365</t>
  </si>
  <si>
    <t>GREATER REGIONAL MEDICAL CENTER</t>
  </si>
  <si>
    <t>1902805062</t>
  </si>
  <si>
    <t>161373</t>
  </si>
  <si>
    <t>RINGGOLD COUNTY HOSPITAL</t>
  </si>
  <si>
    <t>1811046568</t>
  </si>
  <si>
    <t>161374</t>
  </si>
  <si>
    <t>MYRTUE MEDICAL CENTER</t>
  </si>
  <si>
    <t>1598871469</t>
  </si>
  <si>
    <t>161376</t>
  </si>
  <si>
    <t>CASS COUNTY MEMORIAL HOSP</t>
  </si>
  <si>
    <t>1093760944</t>
  </si>
  <si>
    <t>161377</t>
  </si>
  <si>
    <t>MERCY MEDICAL CENTER-CENTERVILLE</t>
  </si>
  <si>
    <t>1356391635</t>
  </si>
  <si>
    <t>161379</t>
  </si>
  <si>
    <t>MAHASKA HEALTH PARTNERSHIP</t>
  </si>
  <si>
    <t>1356320659</t>
  </si>
  <si>
    <t>130007</t>
  </si>
  <si>
    <t>ST ALPHONSUS REGIONAL MEDICAL CENTER INC</t>
  </si>
  <si>
    <t>1992736649</t>
  </si>
  <si>
    <t>130071</t>
  </si>
  <si>
    <t>ST LUKES NAMPA MEDICAL CENTER LTD</t>
  </si>
  <si>
    <t>1831590660</t>
  </si>
  <si>
    <t>131311</t>
  </si>
  <si>
    <t>ST LUKES ELMORE MEDICAL CENTER</t>
  </si>
  <si>
    <t>1699013565</t>
  </si>
  <si>
    <t>140008</t>
  </si>
  <si>
    <t>GOTTLIEB MEMORIAL HOSPITAL</t>
  </si>
  <si>
    <t>1831170232</t>
  </si>
  <si>
    <t>ADVOCATE LUTHERAN GENERAL HOSPITAL</t>
  </si>
  <si>
    <t>1164539730</t>
  </si>
  <si>
    <t>140062</t>
  </si>
  <si>
    <t>PALOS COMMUNITY HOSPITAL</t>
  </si>
  <si>
    <t>1851386692</t>
  </si>
  <si>
    <t>140084</t>
  </si>
  <si>
    <t>VISTA MEDICAL CENTER EAST</t>
  </si>
  <si>
    <t>1639120694</t>
  </si>
  <si>
    <t>140113</t>
  </si>
  <si>
    <t>OSF HEART OF MARY MEDICAL CENTER</t>
  </si>
  <si>
    <t>1659884476</t>
  </si>
  <si>
    <t>140116</t>
  </si>
  <si>
    <t>NORTHWESTERN MEDICINE MCHENRY HOSPITAL</t>
  </si>
  <si>
    <t>1982611281</t>
  </si>
  <si>
    <t>140130</t>
  </si>
  <si>
    <t>NORTHWESTERN LAKE FOREST HOSPITAL</t>
  </si>
  <si>
    <t>1124025176</t>
  </si>
  <si>
    <t>140145</t>
  </si>
  <si>
    <t>ST JOSEPHS HOSPITAL</t>
  </si>
  <si>
    <t>1457319154</t>
  </si>
  <si>
    <t>140150</t>
  </si>
  <si>
    <t>UNIVERSITY OF ILLINOIS HOSPITAL</t>
  </si>
  <si>
    <t>1861431751</t>
  </si>
  <si>
    <t>140184</t>
  </si>
  <si>
    <t>1073584058</t>
  </si>
  <si>
    <t>140125</t>
  </si>
  <si>
    <t>GATEWAY REGIONAL MEDICAL CENTER</t>
  </si>
  <si>
    <t>1083685986</t>
  </si>
  <si>
    <t>140208</t>
  </si>
  <si>
    <t>ADVOCATE CHRIST MEDICAL CENTER</t>
  </si>
  <si>
    <t>1548375082</t>
  </si>
  <si>
    <t>140242</t>
  </si>
  <si>
    <t>CENTRAL DUPAGE HOSPITAL ASSOCIATION</t>
  </si>
  <si>
    <t>1003864810</t>
  </si>
  <si>
    <t>140252</t>
  </si>
  <si>
    <t>NORTHWEST COMMUNITY HOSPITAL</t>
  </si>
  <si>
    <t>1770531600</t>
  </si>
  <si>
    <t>140276</t>
  </si>
  <si>
    <t>LOYOLA UNIVERSITY MEDICAL CENTER</t>
  </si>
  <si>
    <t>1376521575</t>
  </si>
  <si>
    <t>140286</t>
  </si>
  <si>
    <t>NORTHWESTERN KISHWAUKEE COMMUNITY HOSP</t>
  </si>
  <si>
    <t>1669534517</t>
  </si>
  <si>
    <t>141305</t>
  </si>
  <si>
    <t>MEMORIAL HOSPITAL ASSOCIATION</t>
  </si>
  <si>
    <t>1730139031</t>
  </si>
  <si>
    <t>141315</t>
  </si>
  <si>
    <t>ILLINI COMMUNITY HOSPITAL</t>
  </si>
  <si>
    <t>1720086218</t>
  </si>
  <si>
    <t>141334</t>
  </si>
  <si>
    <t>ST JOSEPH MEMORIAL HOSPITAL</t>
  </si>
  <si>
    <t>1356435135</t>
  </si>
  <si>
    <t>141338</t>
  </si>
  <si>
    <t>RANDOLPH HOSPITAL DISTRICT</t>
  </si>
  <si>
    <t>1851390132</t>
  </si>
  <si>
    <t>141342</t>
  </si>
  <si>
    <t>UNION COUNTY HOSPITAL</t>
  </si>
  <si>
    <t>1265540488</t>
  </si>
  <si>
    <t>141348</t>
  </si>
  <si>
    <t>RED BUD REGIONAL HOSPITAL</t>
  </si>
  <si>
    <t>1891766317</t>
  </si>
  <si>
    <t>141350</t>
  </si>
  <si>
    <t>ST FRANCIS HOSPITAL</t>
  </si>
  <si>
    <t>1326057076</t>
  </si>
  <si>
    <t>171339</t>
  </si>
  <si>
    <t>GREENWOOD COUNTY HOSPITAL</t>
  </si>
  <si>
    <t>1629044961</t>
  </si>
  <si>
    <t>150021</t>
  </si>
  <si>
    <t>PARKVIEW REGIONAL MEDICAL CENTER</t>
  </si>
  <si>
    <t>1366407603</t>
  </si>
  <si>
    <t>170103</t>
  </si>
  <si>
    <t>NMC HEALTH</t>
  </si>
  <si>
    <t>1245238435</t>
  </si>
  <si>
    <t>170105</t>
  </si>
  <si>
    <t>MCPHERSON HOSPITAL INC</t>
  </si>
  <si>
    <t>1730297409</t>
  </si>
  <si>
    <t>170120</t>
  </si>
  <si>
    <t>LABETTE COUNTY MEDICAL CENTER</t>
  </si>
  <si>
    <t>1578560421</t>
  </si>
  <si>
    <t>170175</t>
  </si>
  <si>
    <t>CENTURA ST CATHERINE HOSPITAL-DODGE CITY</t>
  </si>
  <si>
    <t>1689317190</t>
  </si>
  <si>
    <t>170186</t>
  </si>
  <si>
    <t>KANSAS HEART HOSPITAL LLC</t>
  </si>
  <si>
    <t>1114928108</t>
  </si>
  <si>
    <t>171373</t>
  </si>
  <si>
    <t>ALLEN COUNTY REGIONAL HOSPITAL</t>
  </si>
  <si>
    <t>1639185457</t>
  </si>
  <si>
    <t>171380</t>
  </si>
  <si>
    <t>NEOSHO MEMORIAL REGIONAL MEDICAL CENTER</t>
  </si>
  <si>
    <t>1073566949</t>
  </si>
  <si>
    <t>171384</t>
  </si>
  <si>
    <t>NEWMAN MEMORIAL COUNTY HOSPITAL</t>
  </si>
  <si>
    <t>1245643576</t>
  </si>
  <si>
    <t>172005</t>
  </si>
  <si>
    <t>SELECT SPECIALTY HOSPITAL - KANSAS CITY</t>
  </si>
  <si>
    <t>1841290764</t>
  </si>
  <si>
    <t>173033</t>
  </si>
  <si>
    <t>MEADOWBROOK REHABILITATION HOSPITAL</t>
  </si>
  <si>
    <t>1285267146</t>
  </si>
  <si>
    <t>173026</t>
  </si>
  <si>
    <t>MIDAMERICA REHABILITAION HOSPITAL</t>
  </si>
  <si>
    <t>1609840545</t>
  </si>
  <si>
    <t>173032</t>
  </si>
  <si>
    <t>HEARTLAND REHABILITATION HOSPITAL LLC</t>
  </si>
  <si>
    <t>1821404237</t>
  </si>
  <si>
    <t>173034</t>
  </si>
  <si>
    <t>JOHNSON COUNTY REHABILITATION HOSPTIAL</t>
  </si>
  <si>
    <t>1306589890</t>
  </si>
  <si>
    <t>173035</t>
  </si>
  <si>
    <t>CLEARSKY REHABILITATION HOSPITAL OF ELWO</t>
  </si>
  <si>
    <t>1487300943</t>
  </si>
  <si>
    <t>KPC PROMISE HOSPITAL OF OVERLAND PARK LL</t>
  </si>
  <si>
    <t>1114581550</t>
  </si>
  <si>
    <t>281320</t>
  </si>
  <si>
    <t>1063429694</t>
  </si>
  <si>
    <t>180012</t>
  </si>
  <si>
    <t>BAPTIST HEALTH HARDIN</t>
  </si>
  <si>
    <t>1689282147</t>
  </si>
  <si>
    <t>180088</t>
  </si>
  <si>
    <t>NORTON AUDUBON HOSPITAL</t>
  </si>
  <si>
    <t>1952307027</t>
  </si>
  <si>
    <t>180093</t>
  </si>
  <si>
    <t>BAPTIST HEALTH DEACONESS MADISONVILLE</t>
  </si>
  <si>
    <t>1447231956</t>
  </si>
  <si>
    <t>180116</t>
  </si>
  <si>
    <t>JACKSON PURCHASE MEDICAL CENTER</t>
  </si>
  <si>
    <t>1891892741</t>
  </si>
  <si>
    <t>180130</t>
  </si>
  <si>
    <t>BAPTIST HEALTH LOUISVILLE</t>
  </si>
  <si>
    <t>1265539498</t>
  </si>
  <si>
    <t>240038</t>
  </si>
  <si>
    <t>UNITED HOSPITAL</t>
  </si>
  <si>
    <t>1457319485</t>
  </si>
  <si>
    <t>250167</t>
  </si>
  <si>
    <t>METHODIST HEALTHCARE OLIVE BRANCH HOSP</t>
  </si>
  <si>
    <t>1912341439</t>
  </si>
  <si>
    <t>270017</t>
  </si>
  <si>
    <t>INTERMOUNTAIN HEALTH ST JAMES HOSPITAL</t>
  </si>
  <si>
    <t>1528037215</t>
  </si>
  <si>
    <t>270049</t>
  </si>
  <si>
    <t>SCL HEALTH MONTANA</t>
  </si>
  <si>
    <t>1083655997</t>
  </si>
  <si>
    <t>340030</t>
  </si>
  <si>
    <t>DUKE UNIVERSITY HOSPITAL</t>
  </si>
  <si>
    <t>1992703540</t>
  </si>
  <si>
    <t>280065</t>
  </si>
  <si>
    <t>GREAT PLAINS HEALTH</t>
  </si>
  <si>
    <t>1700855533</t>
  </si>
  <si>
    <t>280111</t>
  </si>
  <si>
    <t>COLUMBUS COMMUNITY HOSPITAL</t>
  </si>
  <si>
    <t>1760589295</t>
  </si>
  <si>
    <t>280132</t>
  </si>
  <si>
    <t>BELLEVUE MEDICAL CTR</t>
  </si>
  <si>
    <t>1609007525</t>
  </si>
  <si>
    <t>281324</t>
  </si>
  <si>
    <t>NEMAHA COUNTY HOSPITAL</t>
  </si>
  <si>
    <t>1891736237</t>
  </si>
  <si>
    <t>281332</t>
  </si>
  <si>
    <t>BUTLER COUNTY HEALTH CARE CENTER</t>
  </si>
  <si>
    <t>1790780237</t>
  </si>
  <si>
    <t>281336</t>
  </si>
  <si>
    <t>YORK GENERAL HEALTH CARE SERVICES</t>
  </si>
  <si>
    <t>1588764898</t>
  </si>
  <si>
    <t>281339</t>
  </si>
  <si>
    <t>1770662512</t>
  </si>
  <si>
    <t>281357</t>
  </si>
  <si>
    <t>CHEYENNE COUNTY HOSPITAL ASSOCIATION INC</t>
  </si>
  <si>
    <t>1487736963</t>
  </si>
  <si>
    <t>281361</t>
  </si>
  <si>
    <t>LEXINGTON REGIONAL HEALTH CENTER</t>
  </si>
  <si>
    <t>1467417352</t>
  </si>
  <si>
    <t>283300</t>
  </si>
  <si>
    <t>BOYS TOWN NATIONAL RESEARCH HOSPITAL</t>
  </si>
  <si>
    <t>1457458556</t>
  </si>
  <si>
    <t>371317</t>
  </si>
  <si>
    <t>MERCY HOSPITAL LOGAN COUNTY INC</t>
  </si>
  <si>
    <t>1306126818</t>
  </si>
  <si>
    <t>283301</t>
  </si>
  <si>
    <t>CHILDRENS HOSPITAL &amp; MEDICAL CENTER</t>
  </si>
  <si>
    <t>1346297843</t>
  </si>
  <si>
    <t>320085</t>
  </si>
  <si>
    <t>MOUNTAIN VIEW REGIONAL MEDICAL CENTER</t>
  </si>
  <si>
    <t>1205882503</t>
  </si>
  <si>
    <t>360012</t>
  </si>
  <si>
    <t>MOUNT CARMEL ST ANNS</t>
  </si>
  <si>
    <t>1417037045</t>
  </si>
  <si>
    <t>360035</t>
  </si>
  <si>
    <t>MOUNT CARMEL HEALTH SYSTEM</t>
  </si>
  <si>
    <t>1982784534</t>
  </si>
  <si>
    <t>360236</t>
  </si>
  <si>
    <t>MERCY HOSPITAL CLERMONT</t>
  </si>
  <si>
    <t>1568562551</t>
  </si>
  <si>
    <t>360358</t>
  </si>
  <si>
    <t>DILEY RIDGE MEDICAL CENTER</t>
  </si>
  <si>
    <t>1225361181</t>
  </si>
  <si>
    <t>370001</t>
  </si>
  <si>
    <t>HILLCREST MEDICAL CENTER</t>
  </si>
  <si>
    <t>1629057229</t>
  </si>
  <si>
    <t>370002</t>
  </si>
  <si>
    <t>ALLIANCEHEALTH WOODWARD</t>
  </si>
  <si>
    <t>1558312553</t>
  </si>
  <si>
    <t>370013</t>
  </si>
  <si>
    <t>MERCY HOSPITAL OKLAHOMA CITY</t>
  </si>
  <si>
    <t>1184721722</t>
  </si>
  <si>
    <t>370015</t>
  </si>
  <si>
    <t>HILLCREST HOSPITAL PRYOR</t>
  </si>
  <si>
    <t>1780125005</t>
  </si>
  <si>
    <t>370037</t>
  </si>
  <si>
    <t>SSM HEALTH ST ANTHONY HOSPITAL OKLAHOMA</t>
  </si>
  <si>
    <t>1366545311</t>
  </si>
  <si>
    <t>370039</t>
  </si>
  <si>
    <t>HILLCREST HOSPITAL CLAREMORE</t>
  </si>
  <si>
    <t>1023398807</t>
  </si>
  <si>
    <t>370047</t>
  </si>
  <si>
    <t>MERCY HOSPITAL ARDMORE INC</t>
  </si>
  <si>
    <t>1386741635</t>
  </si>
  <si>
    <t>370093</t>
  </si>
  <si>
    <t>OU MEDICINE</t>
  </si>
  <si>
    <t>1649794157</t>
  </si>
  <si>
    <t>370202</t>
  </si>
  <si>
    <t>HILLCREST HOSPITAL SOUTH</t>
  </si>
  <si>
    <t>1750661534</t>
  </si>
  <si>
    <t>370228</t>
  </si>
  <si>
    <t>BAILEY MEDICAL CENTER LLC</t>
  </si>
  <si>
    <t>1205846037</t>
  </si>
  <si>
    <t>370243</t>
  </si>
  <si>
    <t>VALLEY COUMMUNITY HOSPITAL</t>
  </si>
  <si>
    <t>1053997338</t>
  </si>
  <si>
    <t>371320</t>
  </si>
  <si>
    <t>CLEVELAND AREA HOSPITAL</t>
  </si>
  <si>
    <t>1427295872</t>
  </si>
  <si>
    <t>381319</t>
  </si>
  <si>
    <t>ST ANTHONY HOSPITAL</t>
  </si>
  <si>
    <t>1649276734</t>
  </si>
  <si>
    <t>393302</t>
  </si>
  <si>
    <t>UPMC CHILDRENS HOSPITAL OF PITTSBURGH</t>
  </si>
  <si>
    <t>1164426896</t>
  </si>
  <si>
    <t>453309</t>
  </si>
  <si>
    <t>NEXUS CHILDRENS HOSPITAL HOUSTON</t>
  </si>
  <si>
    <t>1013968726</t>
  </si>
  <si>
    <t>440035</t>
  </si>
  <si>
    <t>TENNOVA HEALTHCARE CLARKSVILLE</t>
  </si>
  <si>
    <t>1285689794</t>
  </si>
  <si>
    <t>440061</t>
  </si>
  <si>
    <t>WEST TENNESSEE HEALTHCARE VOLUNTEER HOSP</t>
  </si>
  <si>
    <t>1275505372</t>
  </si>
  <si>
    <t>440063</t>
  </si>
  <si>
    <t>JOHNSON CITY MEDICAL CENTER</t>
  </si>
  <si>
    <t>1972606465</t>
  </si>
  <si>
    <t>440183</t>
  </si>
  <si>
    <t>SAINT FRANCIS HOSPITAL</t>
  </si>
  <si>
    <t>1952326977</t>
  </si>
  <si>
    <t>440184</t>
  </si>
  <si>
    <t>FRANKLIN WOODS COMMUNITY HOSPITAL</t>
  </si>
  <si>
    <t>1114033628</t>
  </si>
  <si>
    <t>440185</t>
  </si>
  <si>
    <t>CLEVELAND TENNESSEE HOSPITAL COMPANY LLC</t>
  </si>
  <si>
    <t>1790756203</t>
  </si>
  <si>
    <t>440228</t>
  </si>
  <si>
    <t>SAINT FRANCIS HOSPITAL - BARTLETT</t>
  </si>
  <si>
    <t>1811929151</t>
  </si>
  <si>
    <t>171376</t>
  </si>
  <si>
    <t>HOSPITAL DISTRICT 1</t>
  </si>
  <si>
    <t>1578505095</t>
  </si>
  <si>
    <t>041304</t>
  </si>
  <si>
    <t>EUREKA SPRINGS HOSPITAL COMMISSION</t>
  </si>
  <si>
    <t>1609403690</t>
  </si>
  <si>
    <t>450002</t>
  </si>
  <si>
    <t>TENET HOSPITALS LIMITED</t>
  </si>
  <si>
    <t>1700801909</t>
  </si>
  <si>
    <t>450044</t>
  </si>
  <si>
    <t>UT SOUTHWESTERN UNIVERSITY HOSPITAL</t>
  </si>
  <si>
    <t>1285798918</t>
  </si>
  <si>
    <t>450083</t>
  </si>
  <si>
    <t>TYLER REGIONAL HOSPITAL LLC</t>
  </si>
  <si>
    <t>1407364847</t>
  </si>
  <si>
    <t>500088</t>
  </si>
  <si>
    <t>VALLEY MEDICAL CENTER</t>
  </si>
  <si>
    <t>1649209230</t>
  </si>
  <si>
    <t>530014</t>
  </si>
  <si>
    <t>CHEYENNE REGIONAL MEDICAL CENTER</t>
  </si>
  <si>
    <t>1285621839</t>
  </si>
  <si>
    <t>1073581872</t>
  </si>
  <si>
    <t>UNIVERSITY OF COLORADO HOSPITAL AUTHORIT</t>
  </si>
  <si>
    <t>1639669435</t>
  </si>
  <si>
    <t>150035</t>
  </si>
  <si>
    <t>NORTHWEST HEALTH - PORTER</t>
  </si>
  <si>
    <t>1215151154</t>
  </si>
  <si>
    <t>UNIVERISTY OF CINCINNATIE PHYSICIANS COMP</t>
  </si>
  <si>
    <t>1801840434</t>
  </si>
  <si>
    <t>220100</t>
  </si>
  <si>
    <t>SOUTH SHORE HOSPITAL INC</t>
  </si>
  <si>
    <t>1134227606</t>
  </si>
  <si>
    <t>140211</t>
  </si>
  <si>
    <t>DELNOR COMMUNITY HOSPITAL</t>
  </si>
  <si>
    <t>1407859655</t>
  </si>
  <si>
    <t>010083</t>
  </si>
  <si>
    <t>BALDWIN HEALTH</t>
  </si>
  <si>
    <t>1053382655</t>
  </si>
  <si>
    <t>143302</t>
  </si>
  <si>
    <t>282000</t>
  </si>
  <si>
    <t>280060</t>
  </si>
  <si>
    <t>287A03</t>
  </si>
  <si>
    <t>282003</t>
  </si>
  <si>
    <t>17Z341</t>
  </si>
  <si>
    <t>171341</t>
  </si>
  <si>
    <t>140011</t>
  </si>
  <si>
    <t>14T011</t>
  </si>
  <si>
    <t>443303</t>
  </si>
  <si>
    <t>170020</t>
  </si>
  <si>
    <t>17S020</t>
  </si>
  <si>
    <t>SHRINERS HOSPITALS FOR CHILDREN</t>
  </si>
  <si>
    <t>1376656538</t>
  </si>
  <si>
    <t>MADONNA REHABILITATION HOSPITAL</t>
  </si>
  <si>
    <t>1538256078</t>
  </si>
  <si>
    <t>1558458091</t>
  </si>
  <si>
    <t>LASTING HOPE RECOVERY CENTER</t>
  </si>
  <si>
    <t>1396969499</t>
  </si>
  <si>
    <t>CHI HEALTH CREIGHTON UNIVERSITY MEDICAL</t>
  </si>
  <si>
    <t>1508941097</t>
  </si>
  <si>
    <t>MADONNA REHABILITATION HOSPITAL OMAHA</t>
  </si>
  <si>
    <t>1376991752</t>
  </si>
  <si>
    <t>MADONNA SPECIALTY HOSPITAL OMAHA</t>
  </si>
  <si>
    <t>1790285005</t>
  </si>
  <si>
    <t>BAPTIST NEIGHBORHOOD HOSPITAL ZARZAMORA</t>
  </si>
  <si>
    <t>1205382413</t>
  </si>
  <si>
    <t>AMBERWELL HIAWATHA</t>
  </si>
  <si>
    <t>1912081118</t>
  </si>
  <si>
    <t>HIAWATHA COMMUNITY HOSPITAL</t>
  </si>
  <si>
    <t>1255421210</t>
  </si>
  <si>
    <t>1134216773</t>
  </si>
  <si>
    <t>HERRIN HOSPITAL</t>
  </si>
  <si>
    <t>1528158573</t>
  </si>
  <si>
    <t>1225122047</t>
  </si>
  <si>
    <t>EAST TENNESSEE CHILDRENS HOSPITAL</t>
  </si>
  <si>
    <t>1760476659</t>
  </si>
  <si>
    <t>HUTCHINSON HOSPITAL</t>
  </si>
  <si>
    <t>1922039320</t>
  </si>
  <si>
    <t>1033141148</t>
  </si>
  <si>
    <t>METHODIST WEST HOSPITAL</t>
  </si>
  <si>
    <t>1598905762</t>
  </si>
  <si>
    <t>670078</t>
  </si>
  <si>
    <t>140223</t>
  </si>
  <si>
    <t>161337</t>
  </si>
  <si>
    <t>172004</t>
  </si>
  <si>
    <t>370022</t>
  </si>
  <si>
    <t>170109</t>
  </si>
  <si>
    <t>240057</t>
  </si>
  <si>
    <t>JACKSON COUNTY MEMORIAL HOSPITAL</t>
  </si>
  <si>
    <t>MIAMI COUNTY MEDICAL CENTER INC</t>
  </si>
  <si>
    <t>ABBOTT NORTHWESTERN HOSPITAL</t>
  </si>
  <si>
    <t>1093763781</t>
  </si>
  <si>
    <t>1700824398</t>
  </si>
  <si>
    <t>1760446256</t>
  </si>
  <si>
    <t>223302</t>
  </si>
  <si>
    <t xml:space="preserve">BOSTON CHILDRENS HOSPITAL </t>
  </si>
  <si>
    <t>1710087127</t>
  </si>
  <si>
    <t>100124</t>
  </si>
  <si>
    <t>SANTA ROSA MEDICAL CENTER</t>
  </si>
  <si>
    <t>1528015302</t>
  </si>
  <si>
    <t>1548001464</t>
  </si>
  <si>
    <t>420065</t>
  </si>
  <si>
    <t>BON SECOURS ST FRANCIS XAVIER</t>
  </si>
  <si>
    <t>1851361778</t>
  </si>
  <si>
    <t>100140</t>
  </si>
  <si>
    <t>BAPTIST MEDICAL CENTER NASSAU</t>
  </si>
  <si>
    <t>1518024462</t>
  </si>
  <si>
    <t>UNITYPOINT HEALTH DES MOINES</t>
  </si>
  <si>
    <t>1396837951</t>
  </si>
  <si>
    <t>140119</t>
  </si>
  <si>
    <t>RUSH UNIVERSITY MEDICAL CENTER</t>
  </si>
  <si>
    <t>1932213600</t>
  </si>
  <si>
    <t>093300</t>
  </si>
  <si>
    <t>CHILDRENS HOSPITAL</t>
  </si>
  <si>
    <t>1912939703</t>
  </si>
  <si>
    <t>450033</t>
  </si>
  <si>
    <t>VALLEY BAPTIST MICRO-HOSPITAL WESLACO</t>
  </si>
  <si>
    <t>1457994188</t>
  </si>
  <si>
    <t>530011</t>
  </si>
  <si>
    <t>COUNTY OF SWEETWATER</t>
  </si>
  <si>
    <t>1558361949</t>
  </si>
  <si>
    <t>290024</t>
  </si>
  <si>
    <t>VALLEY HOSPITAL MEDICAL CENTER</t>
  </si>
  <si>
    <t>1417947490</t>
  </si>
  <si>
    <t>053300</t>
  </si>
  <si>
    <t>VALLEY CHILDRENS HOSPITAL</t>
  </si>
  <si>
    <t>1275694184</t>
  </si>
  <si>
    <t>420087</t>
  </si>
  <si>
    <t>ROPER HOSPITAL INC</t>
  </si>
  <si>
    <t>1962472860</t>
  </si>
  <si>
    <t>490059</t>
  </si>
  <si>
    <t>BON SECOURS ST MARYS HOSPITAL</t>
  </si>
  <si>
    <t>1962464016</t>
  </si>
  <si>
    <t>MO HealthNet APR-DRG Pricing Calculator - Rates Effective: 7/1/2025</t>
  </si>
  <si>
    <t xml:space="preserve">This spreadsheet is designed to enable interested parties to predict payment under an APR-DRG payment method for inpatient fee-for-service stays covered by MO HealthNet. This calculator spreadsheet is intended to be helpful to users, but it cannot capture all the editing and pricing complexity of the MO HealthNet Billing System. If there is ever a difference in payment amounts calculated through this spreadsheet versus the MO HealthNet Billing System, the MO HealthNet Billing System is correct.  </t>
  </si>
  <si>
    <t xml:space="preserve">The spreadsheet allows calculation of payment for a single claim with the input of only a few data elements. One of those data elements is the All Patient Refined Diagnosis Related Group or APR-DRG. The APR-DRG for the hospital stay must be determined outside of this calculator and entered as a data element by the user. For more information on APR-DRGs, contact Solventum Health Information Systems, which developed and maintains the software.  </t>
  </si>
  <si>
    <t>This Diagnosis-Related Group (DRG) pricing calculator spreadsheet was prepared by Myers and Stauffer LC, a consultant for the MO HealthNet Division.</t>
  </si>
  <si>
    <t>The "Cover" worksheet contains an introduction to the All Patient Refined Diagnosis Related Group (APR-DRG) Calculator and includes a history of changes made to the Calculator.</t>
  </si>
  <si>
    <t>The "Structure" worksheet contains a synopsis of the information provided in the APR-DRG Calculator spreadsheet.</t>
  </si>
  <si>
    <t>The "Calculator Instructions" worksheet contains a description of the data that must be entered to estimate the MO HealthNet payment amount for an inpatient hospital stay. The instructions also describe the calculations being made to determine the payment amount.</t>
  </si>
  <si>
    <t>The "Interactive Calculator" worksheet is the primary worksheet in the APR-DRG Calculator spreadsheet.  All other worksheets exist to support the "Interactive Calculator." The user can enter just a few data elements describing an individual hospital admission at the top of the "Interactive Calculator" and an estimate of the MO HealthNet payment for that admission will be displayed at the bottom of the Calculator.</t>
  </si>
  <si>
    <t>APR-DRG v42 Weights</t>
  </si>
  <si>
    <t xml:space="preserve">The "APR-DRG v42 Weights" worksheet contains a list of the APR-DRG codes and parameters used in pricing individual hospital inpatient stays. APR-DRG codes, descriptions, average lengths of stay, and national relative weights are determined by Solventum Health Information Systems. </t>
  </si>
  <si>
    <t xml:space="preserve">The "Provider Parameters" worksheet contains a list of hospitals participating in the MO HealthNet program. It also includes each provider's numerical parameters used in the APR-DRG pricing calculation.  </t>
  </si>
  <si>
    <r>
      <rPr>
        <b/>
        <sz val="10"/>
        <rFont val="Calibri"/>
        <family val="2"/>
        <scheme val="minor"/>
      </rPr>
      <t xml:space="preserve">Only the fields highlighted in </t>
    </r>
    <r>
      <rPr>
        <b/>
        <sz val="10"/>
        <color rgb="FF92D050"/>
        <rFont val="Calibri"/>
        <family val="2"/>
        <scheme val="minor"/>
      </rPr>
      <t>green</t>
    </r>
    <r>
      <rPr>
        <b/>
        <sz val="10"/>
        <rFont val="Calibri"/>
        <family val="2"/>
        <scheme val="minor"/>
      </rPr>
      <t xml:space="preserve"> and </t>
    </r>
    <r>
      <rPr>
        <b/>
        <sz val="10"/>
        <color rgb="FF9CC5CA"/>
        <rFont val="Calibri"/>
        <family val="2"/>
        <scheme val="minor"/>
      </rPr>
      <t>light blue</t>
    </r>
    <r>
      <rPr>
        <b/>
        <sz val="10"/>
        <rFont val="Calibri"/>
        <family val="2"/>
        <scheme val="minor"/>
      </rPr>
      <t xml:space="preserve"> need to be populated by the user.</t>
    </r>
    <r>
      <rPr>
        <sz val="10"/>
        <rFont val="Calibri"/>
        <family val="2"/>
        <scheme val="minor"/>
      </rPr>
      <t xml:space="preserve"> When that is done, the calculator will retrieve applicable data elements for the APR-DRG code and for the hospital, then calculate the Medicaid allowed amount for the hospital stay.</t>
    </r>
  </si>
  <si>
    <t>This Calculator is intended to mimic the actual APR-DRG pricing calculations within the MO HealthNet Billing System. However, if there is ever a difference in payment amounts calculated through this spreadsheet versus the MO HealthNet Billing System, the Mo HealthNet Billing System is correct.</t>
  </si>
  <si>
    <t xml:space="preserve">The length of stay equals discharge date minus admit date, unless discharge date equals admit date, in which case length of stay is 1. An APR-DRG payment is intended as payment for a complete hospital stay. All stays priced through the APR-DRG calculator are assumed to be complete hospital stays.  </t>
  </si>
  <si>
    <t>Four digit APR-DRG version 42 classification, consisting of a 3-digit base APR-DRG code followed by a 1-digit severity of illness (SOI). A hyphen should be entered between the base APR-DRG and the SOI.</t>
  </si>
  <si>
    <t>If the hospital is participating in the MO HealthNet program, and you have its Medicaid number then the rate information for that hospital will be in the worksheet called "Provider Paramters". Values in this section are retrieved from the worksheet based on the Medicaid ID entered in cell E7.</t>
  </si>
  <si>
    <t>Values in this section are retrieved from the worksheet called "APR-DRG v42 Weights" based on the APR-DRG code entered in cell E12.</t>
  </si>
  <si>
    <t>Value is pulled in from the worksheet called "APR-DRG v42 Weights" based on APR-DRG that is entered in cell E12.</t>
  </si>
  <si>
    <t>For APR-DRG pricing, a value equal APR-DRG Base Rate times APR-DRG Relative Weight.  This is the APR-DRG Base Payment before considering the transfer or short stay payments.</t>
  </si>
  <si>
    <t>A Transfer Base Payment is only calculated if the value in cell E11 hits transfer logic criteria. The allowed amount for Transfer pricing will be the minimum of APR-DRG Base Payment and Transfer Adjusted Payment.</t>
  </si>
  <si>
    <r>
      <t xml:space="preserve">A Policy Adjusted Payment is the calculated by multplying </t>
    </r>
    <r>
      <rPr>
        <i/>
        <sz val="10"/>
        <rFont val="Calibri"/>
        <family val="2"/>
        <scheme val="minor"/>
      </rPr>
      <t>either</t>
    </r>
    <r>
      <rPr>
        <sz val="10"/>
        <rFont val="Calibri"/>
        <family val="2"/>
        <scheme val="minor"/>
      </rPr>
      <t xml:space="preserve"> the pre transfer APR-DRG base payment OR the transfer payment if transfer payment is applicable, by the policy adjuster in cell E24.</t>
    </r>
  </si>
  <si>
    <t>Total Allowed Amount equals Final Outlier Payment (E46) plus APR-DRG Payment with Policy Adjuster (E33).</t>
  </si>
  <si>
    <t>Day Outlier Calculation: A day outlier will be triggered when the APR-DRG code is a part of the Mental Health and Substance Abuse (MH&amp;SA) service line and has covered days that exceed the day outlier threshold (cell E23). An outlier per diem (cell E38) is then multipled by the amount of covered days that exceeds the threshold.
Cost Outlier Calculation: Outlier pricing is applied when the APR-DRG base payment is greater than the APR-DRG threshold amount from the "APR-DRG v42 Weights" worksheet. Outlier payments are based on estimated hospital cost, not on length of stay. When applicable, an outlier payment is made in addition to APR-DRG base payment. 
The Final Outlier Payment will be determined in cell E46, depending on whether a day outlier or cost outlier is triggered and meets the outlier criteria.</t>
  </si>
  <si>
    <t>This APR-DRG Pricing calculator will provide an estimated APR-DRG payment for inpatient hospital services for MO HealthNet participants.</t>
  </si>
  <si>
    <t>Used for look ups to the provider parameters table</t>
  </si>
  <si>
    <t>Hospital Specific cost-to-charge ratio (CCR)</t>
  </si>
  <si>
    <t>Look up from Provider Parameters worksheet</t>
  </si>
  <si>
    <t>Look up from APR-DRG v42 Weights worksheet</t>
  </si>
  <si>
    <t>APR-DRG Relative Weight</t>
  </si>
  <si>
    <t>APR-DRG BASE PAYMENT</t>
  </si>
  <si>
    <t>APR-DRG Base Payment</t>
  </si>
  <si>
    <t>If Discharge Status in ('02', '05', '66') and APR-DRG is NOT 580 or 581 Then Yes Else No</t>
  </si>
  <si>
    <t>If Transfer Indicator = Yes then (APR-DRG Base Payment / Average LOS) * (LOS + 1)</t>
  </si>
  <si>
    <t>Average Length of Stay (LOS)</t>
  </si>
  <si>
    <t>If Transfer Indicator = Yes then Minimum of APR-DRG Base Payment and Transfer Adjusted Payment</t>
  </si>
  <si>
    <t>Transfer Payment or APR-DRG Base Payment</t>
  </si>
  <si>
    <t>APR-DRG Base Payment with Policy Adjuster</t>
  </si>
  <si>
    <t>APR-DRG Base Payment * Policy Adjuster</t>
  </si>
  <si>
    <t>If APR-DRG Code is a MH&amp;SA APR-DRG then it will be eligible to receive a day outlier.</t>
  </si>
  <si>
    <t>If APR-DRG Code is a MH&amp;SA APR-DRG AND Covered Days &gt; Day Outlier Threshold then Yes else No</t>
  </si>
  <si>
    <t>APR-DRG Base Payment with Policy Adjuster + Total Outlier Payment</t>
  </si>
  <si>
    <t>APR-DRG Weights</t>
  </si>
  <si>
    <t>1003281452</t>
  </si>
  <si>
    <t>290057</t>
  </si>
  <si>
    <t>HENDERSON HOSPITAL</t>
  </si>
  <si>
    <t>1447571658</t>
  </si>
  <si>
    <t>440003</t>
  </si>
  <si>
    <t>HIGHPOINT HEALTH SUMNER WITH ASCENSION</t>
  </si>
  <si>
    <t>1770573586</t>
  </si>
  <si>
    <t>450119</t>
  </si>
  <si>
    <t>SOUTH TEXAS HEALTH SYSTEM EDINBURG</t>
  </si>
  <si>
    <t>1205850690</t>
  </si>
  <si>
    <t>140137</t>
  </si>
  <si>
    <t>HSHS HOLY FAMILY HOSPITAL INC</t>
  </si>
  <si>
    <t>1447218482</t>
  </si>
  <si>
    <t>240210</t>
  </si>
  <si>
    <t>HEALTHEAST ST JOHNS HOPSITAL</t>
  </si>
  <si>
    <t>1245058916</t>
  </si>
  <si>
    <t>FREEMAN FORT SCOTT HOSPITAL</t>
  </si>
  <si>
    <t>1013994359</t>
  </si>
  <si>
    <t>240080</t>
  </si>
  <si>
    <t>1417947466</t>
  </si>
  <si>
    <t>370026</t>
  </si>
  <si>
    <t>1821155912</t>
  </si>
  <si>
    <t>100117</t>
  </si>
  <si>
    <t>1578620449</t>
  </si>
  <si>
    <t>100088</t>
  </si>
  <si>
    <t>1669461281</t>
  </si>
  <si>
    <t>060009</t>
  </si>
  <si>
    <t>UNIVERSITY OF MINNESOTA MEDICAL CENTER</t>
  </si>
  <si>
    <t>ST MARYS REGIONAL MEDICAL CENTER</t>
  </si>
  <si>
    <t>BAPTIST MEDICAL CENTER BEACHES</t>
  </si>
  <si>
    <t>INTERMOUNTAIN HEALTH LUTHERAN HOSPITAL</t>
  </si>
  <si>
    <t>Hospital NPI</t>
  </si>
  <si>
    <t>Ten digit national provider identifier for health care providers that participate in the MO HealthNet program.</t>
  </si>
  <si>
    <t>0000000000</t>
  </si>
  <si>
    <r>
      <t xml:space="preserve">Hospitals do not need to submit APR-DRG codes on their claims when billing MO HealthNet. However, users of this APR-DRG Calculator must have a way to identify the appropriate APR-DRG code for a hospital stay and enter the APR-DRG code as one of the data fields needed for calculating a Medicaid payment amount. Many hospitals purchase APR-DRG grouping software from Solventum Health Information Systems which allows them to determine the APR-DRG for individual admissions. If a hospital in Missouri does not license this software, Solventum Health Information Systems makes available a </t>
    </r>
    <r>
      <rPr>
        <u/>
        <sz val="10"/>
        <color rgb="FF0070C0"/>
        <rFont val="Calibri"/>
        <family val="2"/>
        <scheme val="minor"/>
      </rPr>
      <t>website</t>
    </r>
    <r>
      <rPr>
        <sz val="10"/>
        <rFont val="Calibri"/>
        <family val="2"/>
        <scheme val="minor"/>
      </rPr>
      <t xml:space="preserve"> in which information for an individual admission can be entered and it will return the APR-DRG. Every user needs to create an account by clicking the Register link on the longin page. All fields must be populated. Missouri hospitals can contact </t>
    </r>
    <r>
      <rPr>
        <u/>
        <sz val="10"/>
        <color rgb="FF0070C0"/>
        <rFont val="Calibri"/>
        <family val="2"/>
        <scheme val="minor"/>
      </rPr>
      <t>MHD.Education@dss.mo.gov</t>
    </r>
    <r>
      <rPr>
        <sz val="10"/>
        <rFont val="Calibri"/>
        <family val="2"/>
        <scheme val="minor"/>
      </rPr>
      <t xml:space="preserve"> for an Authorization Code. Hospitals outside Missouri should contact Solventum for their Authorization Code. Passwords must be between 8 and 64 characters. After pressing the Register button, a verification email will be sent. Open the email and clinkc the link in the email body to complete the registration process. You will not be able to log in before verifying your email. After logging in, the user will have access to the methodologies available based on the authorization code.</t>
    </r>
  </si>
  <si>
    <t>131604632</t>
  </si>
  <si>
    <t>140280</t>
  </si>
  <si>
    <t>TRINITY MOLINE</t>
  </si>
  <si>
    <t>1306800602</t>
  </si>
  <si>
    <t>140032</t>
  </si>
  <si>
    <t>ST ANTHONYS MEMORIAL HOSPITAL</t>
  </si>
  <si>
    <t>1831970532</t>
  </si>
  <si>
    <t>670333</t>
  </si>
  <si>
    <t>WESTOVER HILLS BAPTIST HOSPITALS</t>
  </si>
  <si>
    <t>1093132300</t>
  </si>
  <si>
    <t>182008</t>
  </si>
  <si>
    <t>CONTINUECARE HOSPITAL AT BAPTIST HEALTH</t>
  </si>
  <si>
    <t>1548393127</t>
  </si>
  <si>
    <t>290007</t>
  </si>
  <si>
    <t>1851390967</t>
  </si>
  <si>
    <t>450324</t>
  </si>
  <si>
    <t>UNIVERSITY MEDICAL CENTER OF SOUTHERN NEVADA</t>
  </si>
  <si>
    <t>TEXOMA MEDICAL CENTER</t>
  </si>
  <si>
    <t>1750392304</t>
  </si>
  <si>
    <t>060119</t>
  </si>
  <si>
    <t>MEDICAL CENTER OF THE ROCKIES</t>
  </si>
  <si>
    <t>1760492714</t>
  </si>
  <si>
    <t>060010</t>
  </si>
  <si>
    <t>POUDRE VALLEY HOSPITAL</t>
  </si>
  <si>
    <t>1235234535</t>
  </si>
  <si>
    <t>143300</t>
  </si>
  <si>
    <t>LURIE CHILDREN'S</t>
  </si>
  <si>
    <t>1548226988</t>
  </si>
  <si>
    <t>450018</t>
  </si>
  <si>
    <t>UNIVERSITY OF TEXAS MEDICAL BRANCH AT GALVESTON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</si>
</sst>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0_);\(#,##0.0000\)"/>
    <numFmt numFmtId="168" formatCode="0.0000"/>
    <numFmt numFmtId="169" formatCode="###,###,###,##0"/>
    <numFmt numFmtId="170" formatCode="0.000"/>
    <numFmt numFmtId="171" formatCode="_(* #,##0.000_);_(* \(#,##0.000\);_(* &quot;-&quot;??_);_(@_)"/>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sz val="11"/>
      <color indexed="8"/>
      <name val="Palatino Linotype"/>
      <family val="2"/>
    </font>
    <font>
      <sz val="10"/>
      <color indexed="8"/>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sz val="8"/>
      <color theme="1"/>
      <name val="Arial"/>
      <family val="2"/>
    </font>
    <font>
      <sz val="8"/>
      <color indexed="8"/>
      <name val="Arial"/>
      <family val="2"/>
    </font>
    <font>
      <sz val="8"/>
      <color theme="0"/>
      <name val="Arial"/>
      <family val="2"/>
    </font>
    <font>
      <sz val="8"/>
      <color indexed="9"/>
      <name val="Arial"/>
      <family val="2"/>
    </font>
    <font>
      <sz val="8"/>
      <color rgb="FF9C0006"/>
      <name val="Arial"/>
      <family val="2"/>
    </font>
    <font>
      <sz val="8"/>
      <color indexed="20"/>
      <name val="Arial"/>
      <family val="2"/>
    </font>
    <font>
      <b/>
      <sz val="8"/>
      <color rgb="FFFA7D00"/>
      <name val="Arial"/>
      <family val="2"/>
    </font>
    <font>
      <b/>
      <sz val="8"/>
      <color indexed="52"/>
      <name val="Arial"/>
      <family val="2"/>
    </font>
    <font>
      <b/>
      <sz val="8"/>
      <color theme="0"/>
      <name val="Arial"/>
      <family val="2"/>
    </font>
    <font>
      <b/>
      <sz val="8"/>
      <color indexed="9"/>
      <name val="Arial"/>
      <family val="2"/>
    </font>
    <font>
      <sz val="8"/>
      <name val="Arial"/>
      <family val="2"/>
    </font>
    <font>
      <sz val="10"/>
      <color theme="1"/>
      <name val="Palatino Linotype"/>
      <family val="2"/>
    </font>
    <font>
      <sz val="10"/>
      <name val="Palatino Linotype"/>
      <family val="1"/>
    </font>
    <font>
      <sz val="10"/>
      <color theme="1"/>
      <name val="Times New Roman"/>
      <family val="2"/>
    </font>
    <font>
      <sz val="9"/>
      <color theme="1"/>
      <name val="Palatino Linotype"/>
      <family val="2"/>
    </font>
    <font>
      <sz val="10"/>
      <name val="Helv"/>
    </font>
    <font>
      <sz val="10"/>
      <name val="Arial "/>
    </font>
    <font>
      <sz val="10"/>
      <name val="System"/>
      <family val="2"/>
    </font>
    <font>
      <i/>
      <sz val="8"/>
      <color rgb="FF7F7F7F"/>
      <name val="Arial"/>
      <family val="2"/>
    </font>
    <font>
      <i/>
      <sz val="8"/>
      <color indexed="23"/>
      <name val="Arial"/>
      <family val="2"/>
    </font>
    <font>
      <sz val="8"/>
      <color rgb="FF006100"/>
      <name val="Arial"/>
      <family val="2"/>
    </font>
    <font>
      <sz val="8"/>
      <color indexed="17"/>
      <name val="Arial"/>
      <family val="2"/>
    </font>
    <font>
      <b/>
      <sz val="15"/>
      <color theme="3"/>
      <name val="Arial"/>
      <family val="2"/>
    </font>
    <font>
      <b/>
      <sz val="13"/>
      <color theme="3"/>
      <name val="Arial"/>
      <family val="2"/>
    </font>
    <font>
      <b/>
      <sz val="11"/>
      <color theme="3"/>
      <name val="Arial"/>
      <family val="2"/>
    </font>
    <font>
      <sz val="8"/>
      <color rgb="FF3F3F76"/>
      <name val="Arial"/>
      <family val="2"/>
    </font>
    <font>
      <sz val="8"/>
      <color indexed="62"/>
      <name val="Arial"/>
      <family val="2"/>
    </font>
    <font>
      <sz val="8"/>
      <color rgb="FFFA7D00"/>
      <name val="Arial"/>
      <family val="2"/>
    </font>
    <font>
      <sz val="8"/>
      <color indexed="52"/>
      <name val="Arial"/>
      <family val="2"/>
    </font>
    <font>
      <sz val="8"/>
      <color rgb="FF9C6500"/>
      <name val="Arial"/>
      <family val="2"/>
    </font>
    <font>
      <sz val="8"/>
      <color indexed="60"/>
      <name val="Arial"/>
      <family val="2"/>
    </font>
    <font>
      <sz val="11"/>
      <color theme="1"/>
      <name val="Times New Roman"/>
      <family val="1"/>
    </font>
    <font>
      <sz val="10"/>
      <name val="Courier"/>
      <family val="3"/>
    </font>
    <font>
      <sz val="12"/>
      <name val="Times New Roman"/>
      <family val="1"/>
    </font>
    <font>
      <sz val="12"/>
      <name val="Arial"/>
      <family val="2"/>
    </font>
    <font>
      <b/>
      <sz val="8"/>
      <color rgb="FF3F3F3F"/>
      <name val="Arial"/>
      <family val="2"/>
    </font>
    <font>
      <b/>
      <sz val="8"/>
      <color indexed="63"/>
      <name val="Arial"/>
      <family val="2"/>
    </font>
    <font>
      <b/>
      <sz val="8"/>
      <color theme="1"/>
      <name val="Arial"/>
      <family val="2"/>
    </font>
    <font>
      <b/>
      <sz val="8"/>
      <color indexed="8"/>
      <name val="Arial"/>
      <family val="2"/>
    </font>
    <font>
      <sz val="8"/>
      <color rgb="FFFF0000"/>
      <name val="Arial"/>
      <family val="2"/>
    </font>
    <font>
      <sz val="8"/>
      <color indexed="10"/>
      <name val="Arial"/>
      <family val="2"/>
    </font>
    <font>
      <sz val="10"/>
      <name val="Calibri"/>
      <family val="2"/>
      <scheme val="minor"/>
    </font>
    <font>
      <b/>
      <sz val="12"/>
      <color theme="0"/>
      <name val="Calibri"/>
      <family val="2"/>
      <scheme val="minor"/>
    </font>
    <font>
      <b/>
      <sz val="10"/>
      <color theme="0"/>
      <name val="Calibri"/>
      <family val="2"/>
      <scheme val="minor"/>
    </font>
    <font>
      <b/>
      <sz val="10"/>
      <name val="Calibri"/>
      <family val="2"/>
      <scheme val="minor"/>
    </font>
    <font>
      <b/>
      <i/>
      <sz val="10"/>
      <color indexed="8"/>
      <name val="Calibri"/>
      <family val="2"/>
      <scheme val="minor"/>
    </font>
    <font>
      <sz val="11"/>
      <name val="Calibri"/>
      <family val="2"/>
      <scheme val="minor"/>
    </font>
    <font>
      <b/>
      <sz val="11"/>
      <name val="Calibri"/>
      <family val="2"/>
      <scheme val="minor"/>
    </font>
    <font>
      <sz val="11"/>
      <color indexed="9"/>
      <name val="Calibri"/>
      <family val="2"/>
      <scheme val="minor"/>
    </font>
    <font>
      <b/>
      <i/>
      <sz val="11"/>
      <color theme="0"/>
      <name val="Calibri"/>
      <family val="2"/>
      <scheme val="minor"/>
    </font>
    <font>
      <sz val="10"/>
      <name val="Arial"/>
      <family val="2"/>
    </font>
    <font>
      <i/>
      <sz val="10"/>
      <name val="Calibri"/>
      <family val="2"/>
      <scheme val="minor"/>
    </font>
    <font>
      <b/>
      <sz val="10"/>
      <color rgb="FF92D050"/>
      <name val="Calibri"/>
      <family val="2"/>
      <scheme val="minor"/>
    </font>
    <font>
      <b/>
      <i/>
      <sz val="11"/>
      <color theme="1"/>
      <name val="Calibri"/>
      <family val="2"/>
      <scheme val="minor"/>
    </font>
    <font>
      <b/>
      <sz val="14"/>
      <color theme="1"/>
      <name val="Calibri"/>
      <family val="2"/>
      <scheme val="minor"/>
    </font>
    <font>
      <b/>
      <sz val="8"/>
      <color theme="1"/>
      <name val="Calibri"/>
      <family val="2"/>
      <scheme val="minor"/>
    </font>
    <font>
      <b/>
      <sz val="10"/>
      <color rgb="FF9CC5CA"/>
      <name val="Calibri"/>
      <family val="2"/>
      <scheme val="minor"/>
    </font>
    <font>
      <b/>
      <i/>
      <vertAlign val="superscript"/>
      <sz val="10"/>
      <color rgb="FF000000"/>
      <name val="Calibri"/>
      <family val="2"/>
      <scheme val="minor"/>
    </font>
    <font>
      <i/>
      <sz val="11"/>
      <name val="Calibri"/>
      <family val="2"/>
      <scheme val="minor"/>
    </font>
    <font>
      <u/>
      <sz val="10"/>
      <color rgb="FF0070C0"/>
      <name val="Calibri"/>
      <family val="2"/>
      <scheme val="minor"/>
    </font>
    <font>
      <b/>
      <sz val="11"/>
      <color rgb="FF005D65"/>
      <name val="Calibri"/>
      <family val="2"/>
      <scheme val="minor"/>
    </font>
    <font>
      <b/>
      <sz val="11"/>
      <color theme="3" tint="-0.499984740745262"/>
      <name val="Calibri"/>
      <family val="2"/>
      <scheme val="minor"/>
    </font>
    <font>
      <b/>
      <sz val="12"/>
      <color theme="3" tint="-0.499984740745262"/>
      <name val="Calibri"/>
      <family val="2"/>
      <scheme val="minor"/>
    </font>
    <font>
      <b/>
      <sz val="14"/>
      <name val="Calibri"/>
      <family val="2"/>
      <scheme val="minor"/>
    </font>
    <font>
      <b/>
      <sz val="12"/>
      <name val="Calibri"/>
      <family val="2"/>
      <scheme val="minor"/>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38939B"/>
        <bgColor indexed="64"/>
      </patternFill>
    </fill>
    <fill>
      <patternFill patternType="solid">
        <fgColor rgb="FF7AC142"/>
        <bgColor indexed="64"/>
      </patternFill>
    </fill>
    <fill>
      <patternFill patternType="solid">
        <fgColor rgb="FF9CC5CA"/>
        <bgColor indexed="64"/>
      </patternFill>
    </fill>
    <fill>
      <patternFill patternType="solid">
        <fgColor rgb="FF000000"/>
        <bgColor indexed="64"/>
      </patternFill>
    </fill>
    <fill>
      <patternFill patternType="solid">
        <fgColor rgb="FF999999"/>
        <bgColor indexed="64"/>
      </patternFill>
    </fill>
    <fill>
      <patternFill patternType="solid">
        <fgColor rgb="FFF8971D"/>
        <bgColor indexed="64"/>
      </patternFill>
    </fill>
    <fill>
      <patternFill patternType="solid">
        <fgColor theme="9" tint="0.39997558519241921"/>
        <bgColor indexed="64"/>
      </patternFill>
    </fill>
  </fills>
  <borders count="78">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style="dotted">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style="dotted">
        <color auto="1"/>
      </top>
      <bottom style="medium">
        <color auto="1"/>
      </bottom>
      <diagonal/>
    </border>
    <border>
      <left/>
      <right style="medium">
        <color auto="1"/>
      </right>
      <top style="medium">
        <color auto="1"/>
      </top>
      <bottom/>
      <diagonal/>
    </border>
    <border>
      <left/>
      <right/>
      <top style="medium">
        <color auto="1"/>
      </top>
      <bottom style="thin">
        <color theme="0"/>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dotted">
        <color auto="1"/>
      </right>
      <top style="dotted">
        <color auto="1"/>
      </top>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otted">
        <color auto="1"/>
      </left>
      <right style="dotted">
        <color auto="1"/>
      </right>
      <top/>
      <bottom style="dotted">
        <color auto="1"/>
      </bottom>
      <diagonal/>
    </border>
    <border>
      <left/>
      <right style="medium">
        <color indexed="64"/>
      </right>
      <top/>
      <bottom/>
      <diagonal/>
    </border>
    <border>
      <left style="medium">
        <color indexed="64"/>
      </left>
      <right/>
      <top style="medium">
        <color auto="1"/>
      </top>
      <bottom style="thin">
        <color theme="0"/>
      </bottom>
      <diagonal/>
    </border>
    <border>
      <left/>
      <right style="medium">
        <color indexed="64"/>
      </right>
      <top style="medium">
        <color auto="1"/>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8181">
    <xf numFmtId="0" fontId="0" fillId="0" borderId="0"/>
    <xf numFmtId="43" fontId="1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4" fontId="14"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4" fillId="0" borderId="0" applyFont="0" applyFill="0" applyBorder="0" applyAlignment="0" applyProtection="0"/>
    <xf numFmtId="0" fontId="21" fillId="0" borderId="0"/>
    <xf numFmtId="0" fontId="16" fillId="0" borderId="0"/>
    <xf numFmtId="0" fontId="22" fillId="0" borderId="0"/>
    <xf numFmtId="0" fontId="14" fillId="0" borderId="0"/>
    <xf numFmtId="9" fontId="17"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43" fontId="24" fillId="0" borderId="0" applyFont="0" applyFill="0" applyBorder="0" applyAlignment="0" applyProtection="0"/>
    <xf numFmtId="0" fontId="13"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27" fillId="0" borderId="0"/>
    <xf numFmtId="9" fontId="14" fillId="0" borderId="0" applyFont="0" applyFill="0" applyBorder="0" applyAlignment="0" applyProtection="0"/>
    <xf numFmtId="0" fontId="12" fillId="0" borderId="0"/>
    <xf numFmtId="0" fontId="48" fillId="34" borderId="0" applyNumberFormat="0" applyBorder="0" applyAlignment="0" applyProtection="0"/>
    <xf numFmtId="0" fontId="11" fillId="11" borderId="0" applyNumberFormat="0" applyBorder="0" applyAlignment="0" applyProtection="0"/>
    <xf numFmtId="0" fontId="48" fillId="34" borderId="0" applyNumberFormat="0" applyBorder="0" applyAlignment="0" applyProtection="0"/>
    <xf numFmtId="0" fontId="15" fillId="34" borderId="0" applyNumberFormat="0" applyBorder="0" applyAlignment="0" applyProtection="0"/>
    <xf numFmtId="0" fontId="48" fillId="35" borderId="0" applyNumberFormat="0" applyBorder="0" applyAlignment="0" applyProtection="0"/>
    <xf numFmtId="0" fontId="11" fillId="15" borderId="0" applyNumberFormat="0" applyBorder="0" applyAlignment="0" applyProtection="0"/>
    <xf numFmtId="0" fontId="48" fillId="35" borderId="0" applyNumberFormat="0" applyBorder="0" applyAlignment="0" applyProtection="0"/>
    <xf numFmtId="0" fontId="15" fillId="35" borderId="0" applyNumberFormat="0" applyBorder="0" applyAlignment="0" applyProtection="0"/>
    <xf numFmtId="0" fontId="48" fillId="36" borderId="0" applyNumberFormat="0" applyBorder="0" applyAlignment="0" applyProtection="0"/>
    <xf numFmtId="0" fontId="11" fillId="19" borderId="0" applyNumberFormat="0" applyBorder="0" applyAlignment="0" applyProtection="0"/>
    <xf numFmtId="0" fontId="48" fillId="36" borderId="0" applyNumberFormat="0" applyBorder="0" applyAlignment="0" applyProtection="0"/>
    <xf numFmtId="0" fontId="15" fillId="36" borderId="0" applyNumberFormat="0" applyBorder="0" applyAlignment="0" applyProtection="0"/>
    <xf numFmtId="0" fontId="48" fillId="37" borderId="0" applyNumberFormat="0" applyBorder="0" applyAlignment="0" applyProtection="0"/>
    <xf numFmtId="0" fontId="11" fillId="23"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11" fillId="23" borderId="0" applyNumberFormat="0" applyBorder="0" applyAlignment="0" applyProtection="0"/>
    <xf numFmtId="0" fontId="48" fillId="38" borderId="0" applyNumberFormat="0" applyBorder="0" applyAlignment="0" applyProtection="0"/>
    <xf numFmtId="0" fontId="11" fillId="27" borderId="0" applyNumberFormat="0" applyBorder="0" applyAlignment="0" applyProtection="0"/>
    <xf numFmtId="0" fontId="48" fillId="38" borderId="0" applyNumberFormat="0" applyBorder="0" applyAlignment="0" applyProtection="0"/>
    <xf numFmtId="0" fontId="15" fillId="38" borderId="0" applyNumberFormat="0" applyBorder="0" applyAlignment="0" applyProtection="0"/>
    <xf numFmtId="0" fontId="48" fillId="39" borderId="0" applyNumberFormat="0" applyBorder="0" applyAlignment="0" applyProtection="0"/>
    <xf numFmtId="0" fontId="11" fillId="31" borderId="0" applyNumberFormat="0" applyBorder="0" applyAlignment="0" applyProtection="0"/>
    <xf numFmtId="0" fontId="48" fillId="39" borderId="0" applyNumberFormat="0" applyBorder="0" applyAlignment="0" applyProtection="0"/>
    <xf numFmtId="0" fontId="15" fillId="39" borderId="0" applyNumberFormat="0" applyBorder="0" applyAlignment="0" applyProtection="0"/>
    <xf numFmtId="0" fontId="48" fillId="40" borderId="0" applyNumberFormat="0" applyBorder="0" applyAlignment="0" applyProtection="0"/>
    <xf numFmtId="0" fontId="11" fillId="12"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1" borderId="0" applyNumberFormat="0" applyBorder="0" applyAlignment="0" applyProtection="0"/>
    <xf numFmtId="0" fontId="11" fillId="16" borderId="0" applyNumberFormat="0" applyBorder="0" applyAlignment="0" applyProtection="0"/>
    <xf numFmtId="0" fontId="48" fillId="41" borderId="0" applyNumberFormat="0" applyBorder="0" applyAlignment="0" applyProtection="0"/>
    <xf numFmtId="0" fontId="15" fillId="41" borderId="0" applyNumberFormat="0" applyBorder="0" applyAlignment="0" applyProtection="0"/>
    <xf numFmtId="0" fontId="48" fillId="42" borderId="0" applyNumberFormat="0" applyBorder="0" applyAlignment="0" applyProtection="0"/>
    <xf numFmtId="0" fontId="11" fillId="20" borderId="0" applyNumberFormat="0" applyBorder="0" applyAlignment="0" applyProtection="0"/>
    <xf numFmtId="0" fontId="48" fillId="42" borderId="0" applyNumberFormat="0" applyBorder="0" applyAlignment="0" applyProtection="0"/>
    <xf numFmtId="0" fontId="15" fillId="42" borderId="0" applyNumberFormat="0" applyBorder="0" applyAlignment="0" applyProtection="0"/>
    <xf numFmtId="0" fontId="48" fillId="37" borderId="0" applyNumberFormat="0" applyBorder="0" applyAlignment="0" applyProtection="0"/>
    <xf numFmtId="0" fontId="11" fillId="24"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48" fillId="40" borderId="0" applyNumberFormat="0" applyBorder="0" applyAlignment="0" applyProtection="0"/>
    <xf numFmtId="0" fontId="11" fillId="28"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3" borderId="0" applyNumberFormat="0" applyBorder="0" applyAlignment="0" applyProtection="0"/>
    <xf numFmtId="0" fontId="11" fillId="32" borderId="0" applyNumberFormat="0" applyBorder="0" applyAlignment="0" applyProtection="0"/>
    <xf numFmtId="0" fontId="48" fillId="43" borderId="0" applyNumberFormat="0" applyBorder="0" applyAlignment="0" applyProtection="0"/>
    <xf numFmtId="0" fontId="15" fillId="43" borderId="0" applyNumberFormat="0" applyBorder="0" applyAlignment="0" applyProtection="0"/>
    <xf numFmtId="0" fontId="51" fillId="44" borderId="0" applyNumberFormat="0" applyBorder="0" applyAlignment="0" applyProtection="0"/>
    <xf numFmtId="0" fontId="43" fillId="13" borderId="0" applyNumberFormat="0" applyBorder="0" applyAlignment="0" applyProtection="0"/>
    <xf numFmtId="0" fontId="51" fillId="44" borderId="0" applyNumberFormat="0" applyBorder="0" applyAlignment="0" applyProtection="0"/>
    <xf numFmtId="0" fontId="20" fillId="44" borderId="0" applyNumberFormat="0" applyBorder="0" applyAlignment="0" applyProtection="0"/>
    <xf numFmtId="0" fontId="51" fillId="41" borderId="0" applyNumberFormat="0" applyBorder="0" applyAlignment="0" applyProtection="0"/>
    <xf numFmtId="0" fontId="43" fillId="17" borderId="0" applyNumberFormat="0" applyBorder="0" applyAlignment="0" applyProtection="0"/>
    <xf numFmtId="0" fontId="51" fillId="41" borderId="0" applyNumberFormat="0" applyBorder="0" applyAlignment="0" applyProtection="0"/>
    <xf numFmtId="0" fontId="20" fillId="41" borderId="0" applyNumberFormat="0" applyBorder="0" applyAlignment="0" applyProtection="0"/>
    <xf numFmtId="0" fontId="51" fillId="42" borderId="0" applyNumberFormat="0" applyBorder="0" applyAlignment="0" applyProtection="0"/>
    <xf numFmtId="0" fontId="43" fillId="21" borderId="0" applyNumberFormat="0" applyBorder="0" applyAlignment="0" applyProtection="0"/>
    <xf numFmtId="0" fontId="51" fillId="42" borderId="0" applyNumberFormat="0" applyBorder="0" applyAlignment="0" applyProtection="0"/>
    <xf numFmtId="0" fontId="20" fillId="42" borderId="0" applyNumberFormat="0" applyBorder="0" applyAlignment="0" applyProtection="0"/>
    <xf numFmtId="0" fontId="51" fillId="45" borderId="0" applyNumberFormat="0" applyBorder="0" applyAlignment="0" applyProtection="0"/>
    <xf numFmtId="0" fontId="43" fillId="25"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51" fillId="46" borderId="0" applyNumberFormat="0" applyBorder="0" applyAlignment="0" applyProtection="0"/>
    <xf numFmtId="0" fontId="43" fillId="29"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47" borderId="0" applyNumberFormat="0" applyBorder="0" applyAlignment="0" applyProtection="0"/>
    <xf numFmtId="0" fontId="43" fillId="33" borderId="0" applyNumberFormat="0" applyBorder="0" applyAlignment="0" applyProtection="0"/>
    <xf numFmtId="0" fontId="51" fillId="47" borderId="0" applyNumberFormat="0" applyBorder="0" applyAlignment="0" applyProtection="0"/>
    <xf numFmtId="0" fontId="20" fillId="47" borderId="0" applyNumberFormat="0" applyBorder="0" applyAlignment="0" applyProtection="0"/>
    <xf numFmtId="0" fontId="51" fillId="48" borderId="0" applyNumberFormat="0" applyBorder="0" applyAlignment="0" applyProtection="0"/>
    <xf numFmtId="0" fontId="43" fillId="10" borderId="0" applyNumberFormat="0" applyBorder="0" applyAlignment="0" applyProtection="0"/>
    <xf numFmtId="0" fontId="51" fillId="48" borderId="0" applyNumberFormat="0" applyBorder="0" applyAlignment="0" applyProtection="0"/>
    <xf numFmtId="0" fontId="20" fillId="48" borderId="0" applyNumberFormat="0" applyBorder="0" applyAlignment="0" applyProtection="0"/>
    <xf numFmtId="0" fontId="51" fillId="49" borderId="0" applyNumberFormat="0" applyBorder="0" applyAlignment="0" applyProtection="0"/>
    <xf numFmtId="0" fontId="43" fillId="14" borderId="0" applyNumberFormat="0" applyBorder="0" applyAlignment="0" applyProtection="0"/>
    <xf numFmtId="0" fontId="51" fillId="49" borderId="0" applyNumberFormat="0" applyBorder="0" applyAlignment="0" applyProtection="0"/>
    <xf numFmtId="0" fontId="20" fillId="49" borderId="0" applyNumberFormat="0" applyBorder="0" applyAlignment="0" applyProtection="0"/>
    <xf numFmtId="0" fontId="51" fillId="50" borderId="0" applyNumberFormat="0" applyBorder="0" applyAlignment="0" applyProtection="0"/>
    <xf numFmtId="0" fontId="43" fillId="18" borderId="0" applyNumberFormat="0" applyBorder="0" applyAlignment="0" applyProtection="0"/>
    <xf numFmtId="0" fontId="51" fillId="50" borderId="0" applyNumberFormat="0" applyBorder="0" applyAlignment="0" applyProtection="0"/>
    <xf numFmtId="0" fontId="20" fillId="50" borderId="0" applyNumberFormat="0" applyBorder="0" applyAlignment="0" applyProtection="0"/>
    <xf numFmtId="0" fontId="51" fillId="45" borderId="0" applyNumberFormat="0" applyBorder="0" applyAlignment="0" applyProtection="0"/>
    <xf numFmtId="0" fontId="43" fillId="22"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43" fillId="22" borderId="0" applyNumberFormat="0" applyBorder="0" applyAlignment="0" applyProtection="0"/>
    <xf numFmtId="0" fontId="51" fillId="46" borderId="0" applyNumberFormat="0" applyBorder="0" applyAlignment="0" applyProtection="0"/>
    <xf numFmtId="0" fontId="43" fillId="26"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51" borderId="0" applyNumberFormat="0" applyBorder="0" applyAlignment="0" applyProtection="0"/>
    <xf numFmtId="0" fontId="43" fillId="30" borderId="0" applyNumberFormat="0" applyBorder="0" applyAlignment="0" applyProtection="0"/>
    <xf numFmtId="0" fontId="51" fillId="51" borderId="0" applyNumberFormat="0" applyBorder="0" applyAlignment="0" applyProtection="0"/>
    <xf numFmtId="0" fontId="20" fillId="51" borderId="0" applyNumberFormat="0" applyBorder="0" applyAlignment="0" applyProtection="0"/>
    <xf numFmtId="0" fontId="52" fillId="35" borderId="0" applyNumberFormat="0" applyBorder="0" applyAlignment="0" applyProtection="0"/>
    <xf numFmtId="0" fontId="33" fillId="4" borderId="0" applyNumberFormat="0" applyBorder="0" applyAlignment="0" applyProtection="0"/>
    <xf numFmtId="0" fontId="52" fillId="35" borderId="0" applyNumberFormat="0" applyBorder="0" applyAlignment="0" applyProtection="0"/>
    <xf numFmtId="0" fontId="65" fillId="35" borderId="0" applyNumberFormat="0" applyBorder="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37" fillId="7" borderId="8"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54" fillId="53" borderId="15" applyNumberFormat="0" applyAlignment="0" applyProtection="0"/>
    <xf numFmtId="0" fontId="39" fillId="8" borderId="11" applyNumberFormat="0" applyAlignment="0" applyProtection="0"/>
    <xf numFmtId="0" fontId="54" fillId="53" borderId="15" applyNumberFormat="0" applyAlignment="0" applyProtection="0"/>
    <xf numFmtId="0" fontId="19" fillId="53" borderId="15" applyNumberFormat="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5"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8" fillId="0" borderId="23">
      <alignment horizontal="left"/>
    </xf>
    <xf numFmtId="0" fontId="55" fillId="0" borderId="0" applyNumberFormat="0" applyFill="0" applyBorder="0" applyAlignment="0" applyProtection="0"/>
    <xf numFmtId="0" fontId="41"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79" fillId="0" borderId="0" applyNumberFormat="0" applyFill="0" applyBorder="0" applyAlignment="0" applyProtection="0"/>
    <xf numFmtId="0" fontId="56" fillId="36" borderId="0" applyNumberFormat="0" applyBorder="0" applyAlignment="0" applyProtection="0"/>
    <xf numFmtId="0" fontId="32" fillId="3" borderId="0" applyNumberFormat="0" applyBorder="0" applyAlignment="0" applyProtection="0"/>
    <xf numFmtId="0" fontId="56" fillId="36" borderId="0" applyNumberFormat="0" applyBorder="0" applyAlignment="0" applyProtection="0"/>
    <xf numFmtId="0" fontId="68" fillId="36" borderId="0" applyNumberFormat="0" applyBorder="0" applyAlignment="0" applyProtection="0"/>
    <xf numFmtId="0" fontId="57" fillId="0" borderId="16" applyNumberFormat="0" applyFill="0" applyAlignment="0" applyProtection="0"/>
    <xf numFmtId="0" fontId="29" fillId="0" borderId="5" applyNumberFormat="0" applyFill="0" applyAlignment="0" applyProtection="0"/>
    <xf numFmtId="0" fontId="57" fillId="0" borderId="16" applyNumberFormat="0" applyFill="0" applyAlignment="0" applyProtection="0"/>
    <xf numFmtId="0" fontId="69" fillId="0" borderId="16" applyNumberFormat="0" applyFill="0" applyAlignment="0" applyProtection="0"/>
    <xf numFmtId="0" fontId="58" fillId="0" borderId="17" applyNumberFormat="0" applyFill="0" applyAlignment="0" applyProtection="0"/>
    <xf numFmtId="0" fontId="30" fillId="0" borderId="6" applyNumberFormat="0" applyFill="0" applyAlignment="0" applyProtection="0"/>
    <xf numFmtId="0" fontId="58" fillId="0" borderId="17" applyNumberFormat="0" applyFill="0" applyAlignment="0" applyProtection="0"/>
    <xf numFmtId="0" fontId="70" fillId="0" borderId="17" applyNumberFormat="0" applyFill="0" applyAlignment="0" applyProtection="0"/>
    <xf numFmtId="0" fontId="59" fillId="0" borderId="18" applyNumberFormat="0" applyFill="0" applyAlignment="0" applyProtection="0"/>
    <xf numFmtId="0" fontId="31" fillId="0" borderId="7" applyNumberFormat="0" applyFill="0" applyAlignment="0" applyProtection="0"/>
    <xf numFmtId="0" fontId="59" fillId="0" borderId="18" applyNumberFormat="0" applyFill="0" applyAlignment="0" applyProtection="0"/>
    <xf numFmtId="0" fontId="71" fillId="0" borderId="18" applyNumberFormat="0" applyFill="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7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45"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35" fillId="6" borderId="8"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61" fillId="0" borderId="19" applyNumberFormat="0" applyFill="0" applyAlignment="0" applyProtection="0"/>
    <xf numFmtId="0" fontId="38" fillId="0" borderId="10" applyNumberFormat="0" applyFill="0" applyAlignment="0" applyProtection="0"/>
    <xf numFmtId="0" fontId="61" fillId="0" borderId="19" applyNumberFormat="0" applyFill="0" applyAlignment="0" applyProtection="0"/>
    <xf numFmtId="0" fontId="73" fillId="0" borderId="19" applyNumberFormat="0" applyFill="0" applyAlignment="0" applyProtection="0"/>
    <xf numFmtId="0" fontId="62" fillId="54" borderId="0" applyNumberFormat="0" applyBorder="0" applyAlignment="0" applyProtection="0"/>
    <xf numFmtId="0" fontId="34" fillId="5" borderId="0" applyNumberFormat="0" applyBorder="0" applyAlignment="0" applyProtection="0"/>
    <xf numFmtId="0" fontId="62" fillId="54" borderId="0" applyNumberFormat="0" applyBorder="0" applyAlignment="0" applyProtection="0"/>
    <xf numFmtId="0" fontId="74" fillId="5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0" borderId="0"/>
    <xf numFmtId="0" fontId="11" fillId="0" borderId="0"/>
    <xf numFmtId="0" fontId="11" fillId="0" borderId="0"/>
    <xf numFmtId="0" fontId="48" fillId="0" borderId="0"/>
    <xf numFmtId="0" fontId="77" fillId="0" borderId="0"/>
    <xf numFmtId="0" fontId="77" fillId="0" borderId="0"/>
    <xf numFmtId="0" fontId="26" fillId="0" borderId="0"/>
    <xf numFmtId="0" fontId="14" fillId="0" borderId="0"/>
    <xf numFmtId="0" fontId="77" fillId="0" borderId="0"/>
    <xf numFmtId="0" fontId="14" fillId="0" borderId="0"/>
    <xf numFmtId="0" fontId="23" fillId="0" borderId="0"/>
    <xf numFmtId="0" fontId="11" fillId="0" borderId="0"/>
    <xf numFmtId="0" fontId="23" fillId="0" borderId="0"/>
    <xf numFmtId="0" fontId="11" fillId="0" borderId="0"/>
    <xf numFmtId="0" fontId="14" fillId="0" borderId="0"/>
    <xf numFmtId="0" fontId="11" fillId="0" borderId="0"/>
    <xf numFmtId="0" fontId="14" fillId="0" borderId="0"/>
    <xf numFmtId="0" fontId="22" fillId="0" borderId="0"/>
    <xf numFmtId="0" fontId="11" fillId="0" borderId="0"/>
    <xf numFmtId="0" fontId="14" fillId="0" borderId="0"/>
    <xf numFmtId="0" fontId="11" fillId="0" borderId="0"/>
    <xf numFmtId="0" fontId="49" fillId="0" borderId="0"/>
    <xf numFmtId="0" fontId="44"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48" fillId="0" borderId="0"/>
    <xf numFmtId="0" fontId="14" fillId="0" borderId="0"/>
    <xf numFmtId="0" fontId="14" fillId="0" borderId="0"/>
    <xf numFmtId="0" fontId="48" fillId="0" borderId="0"/>
    <xf numFmtId="0" fontId="15" fillId="0" borderId="0"/>
    <xf numFmtId="0" fontId="23" fillId="0" borderId="0"/>
    <xf numFmtId="0" fontId="23" fillId="0" borderId="0"/>
    <xf numFmtId="0" fontId="23" fillId="0" borderId="0"/>
    <xf numFmtId="0" fontId="2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9" borderId="12"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36" fillId="7" borderId="9"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75" fillId="52" borderId="21" applyNumberFormat="0" applyAlignment="0" applyProtection="0"/>
    <xf numFmtId="0" fontId="75" fillId="52" borderId="21" applyNumberFormat="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5" fillId="0" borderId="0" applyFont="0" applyFill="0" applyBorder="0" applyAlignment="0" applyProtection="0"/>
    <xf numFmtId="9" fontId="44" fillId="0" borderId="0" applyFont="0" applyFill="0" applyBorder="0" applyAlignment="0" applyProtection="0"/>
    <xf numFmtId="9" fontId="1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8" fillId="0" borderId="0" applyFont="0" applyFill="0" applyBorder="0" applyAlignment="0" applyProtection="0"/>
    <xf numFmtId="9" fontId="48" fillId="0" borderId="0" applyFont="0" applyFill="0" applyBorder="0" applyAlignment="0" applyProtection="0"/>
    <xf numFmtId="9" fontId="2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41" fontId="15" fillId="0" borderId="24">
      <alignment horizontal="left"/>
    </xf>
    <xf numFmtId="0" fontId="46" fillId="0" borderId="0" applyNumberFormat="0" applyFill="0" applyBorder="0" applyAlignment="0" applyProtection="0"/>
    <xf numFmtId="0" fontId="28" fillId="0" borderId="0" applyNumberFormat="0" applyFill="0" applyBorder="0" applyAlignment="0" applyProtection="0"/>
    <xf numFmtId="0" fontId="46" fillId="0" borderId="0" applyNumberFormat="0" applyFill="0" applyBorder="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2" fillId="0" borderId="13"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64"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76" fillId="0" borderId="0" applyNumberFormat="0" applyFill="0" applyBorder="0" applyAlignment="0" applyProtection="0"/>
    <xf numFmtId="0" fontId="10" fillId="0" borderId="0"/>
    <xf numFmtId="0" fontId="10" fillId="0" borderId="0"/>
    <xf numFmtId="0" fontId="9" fillId="0" borderId="0"/>
    <xf numFmtId="43" fontId="9"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83" fillId="0" borderId="0"/>
    <xf numFmtId="0" fontId="14" fillId="0" borderId="0"/>
    <xf numFmtId="0" fontId="14"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4" fillId="36" borderId="0" applyNumberFormat="0" applyBorder="0" applyAlignment="0" applyProtection="0"/>
    <xf numFmtId="0" fontId="84" fillId="36"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6" fillId="44" borderId="0" applyNumberFormat="0" applyBorder="0" applyAlignment="0" applyProtection="0"/>
    <xf numFmtId="0" fontId="86" fillId="4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6" fillId="48" borderId="0" applyNumberFormat="0" applyBorder="0" applyAlignment="0" applyProtection="0"/>
    <xf numFmtId="0" fontId="86" fillId="48"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2" fillId="53" borderId="15" applyNumberFormat="0" applyAlignment="0" applyProtection="0"/>
    <xf numFmtId="0" fontId="92" fillId="53" borderId="15" applyNumberFormat="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9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3" fillId="0" borderId="0" applyFont="0" applyFill="0" applyBorder="0" applyAlignment="0" applyProtection="0"/>
    <xf numFmtId="43" fontId="96"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7" fillId="0" borderId="0" applyFont="0" applyFill="0" applyBorder="0" applyAlignment="0" applyProtection="0"/>
    <xf numFmtId="3" fontId="14" fillId="0" borderId="0" applyFont="0" applyFill="0" applyBorder="0" applyAlignment="0" applyProtection="0"/>
    <xf numFmtId="0" fontId="98" fillId="0" borderId="0"/>
    <xf numFmtId="44" fontId="95"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83" fillId="0" borderId="0" applyFont="0" applyFill="0" applyBorder="0" applyAlignment="0" applyProtection="0"/>
    <xf numFmtId="44" fontId="99"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7" fillId="0" borderId="0" applyFont="0" applyFill="0" applyBorder="0" applyAlignment="0" applyProtection="0"/>
    <xf numFmtId="44" fontId="7" fillId="0" borderId="0" applyFont="0" applyFill="0" applyBorder="0" applyAlignment="0" applyProtection="0"/>
    <xf numFmtId="44" fontId="8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94" fillId="0" borderId="0" applyFont="0" applyFill="0" applyBorder="0" applyAlignment="0" applyProtection="0"/>
    <xf numFmtId="5" fontId="100" fillId="0" borderId="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8" fillId="0" borderId="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4" fillId="36" borderId="0" applyNumberFormat="0" applyBorder="0" applyAlignment="0" applyProtection="0"/>
    <xf numFmtId="0" fontId="104" fillId="36" borderId="0" applyNumberFormat="0" applyBorder="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69" fillId="0" borderId="16" applyNumberFormat="0" applyFill="0" applyAlignment="0" applyProtection="0"/>
    <xf numFmtId="0" fontId="69" fillId="0" borderId="1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70" fillId="0" borderId="17" applyNumberFormat="0" applyFill="0" applyAlignment="0" applyProtection="0"/>
    <xf numFmtId="0" fontId="70" fillId="0" borderId="1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71" fillId="0" borderId="18" applyNumberFormat="0" applyFill="0" applyAlignment="0" applyProtection="0"/>
    <xf numFmtId="0" fontId="71" fillId="0" borderId="18"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1" fillId="0" borderId="19" applyNumberFormat="0" applyFill="0" applyAlignment="0" applyProtection="0"/>
    <xf numFmtId="0" fontId="111" fillId="0" borderId="19" applyNumberFormat="0" applyFill="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94" fillId="0" borderId="0"/>
    <xf numFmtId="0" fontId="83" fillId="0" borderId="0"/>
    <xf numFmtId="0" fontId="83" fillId="0" borderId="0"/>
    <xf numFmtId="0" fontId="83" fillId="0" borderId="0"/>
    <xf numFmtId="0" fontId="23" fillId="0" borderId="0"/>
    <xf numFmtId="0" fontId="94" fillId="0" borderId="0"/>
    <xf numFmtId="0" fontId="48" fillId="0" borderId="0"/>
    <xf numFmtId="0" fontId="14" fillId="0" borderId="0"/>
    <xf numFmtId="0" fontId="14" fillId="0" borderId="0"/>
    <xf numFmtId="0" fontId="7" fillId="0" borderId="0"/>
    <xf numFmtId="0" fontId="93" fillId="0" borderId="0"/>
    <xf numFmtId="0" fontId="93" fillId="0" borderId="0"/>
    <xf numFmtId="0" fontId="93" fillId="0" borderId="0"/>
    <xf numFmtId="0" fontId="93" fillId="0" borderId="0"/>
    <xf numFmtId="0" fontId="14" fillId="0" borderId="0"/>
    <xf numFmtId="0" fontId="7" fillId="0" borderId="0"/>
    <xf numFmtId="0" fontId="7" fillId="0" borderId="0"/>
    <xf numFmtId="0" fontId="14" fillId="0" borderId="0"/>
    <xf numFmtId="0" fontId="95" fillId="0" borderId="0"/>
    <xf numFmtId="0" fontId="95" fillId="0" borderId="0"/>
    <xf numFmtId="0" fontId="14" fillId="0" borderId="0"/>
    <xf numFmtId="0" fontId="27" fillId="0" borderId="0"/>
    <xf numFmtId="0" fontId="14" fillId="0" borderId="0"/>
    <xf numFmtId="0" fontId="94" fillId="0" borderId="0"/>
    <xf numFmtId="0" fontId="14" fillId="0" borderId="0"/>
    <xf numFmtId="0" fontId="7" fillId="0" borderId="0"/>
    <xf numFmtId="0" fontId="7" fillId="0" borderId="0"/>
    <xf numFmtId="0" fontId="77" fillId="0" borderId="0"/>
    <xf numFmtId="0" fontId="27" fillId="0" borderId="0"/>
    <xf numFmtId="0" fontId="77" fillId="0" borderId="0"/>
    <xf numFmtId="0" fontId="83" fillId="0" borderId="0"/>
    <xf numFmtId="0" fontId="7" fillId="0" borderId="0"/>
    <xf numFmtId="0" fontId="93" fillId="0" borderId="0"/>
    <xf numFmtId="0" fontId="7" fillId="0" borderId="0"/>
    <xf numFmtId="0" fontId="7" fillId="0" borderId="0"/>
    <xf numFmtId="0" fontId="93" fillId="0" borderId="0"/>
    <xf numFmtId="0" fontId="7" fillId="0" borderId="0"/>
    <xf numFmtId="0" fontId="7" fillId="0" borderId="0"/>
    <xf numFmtId="0" fontId="93" fillId="0" borderId="0"/>
    <xf numFmtId="0" fontId="93" fillId="0" borderId="0"/>
    <xf numFmtId="0" fontId="93" fillId="0" borderId="0"/>
    <xf numFmtId="0" fontId="7" fillId="0" borderId="0"/>
    <xf numFmtId="0" fontId="93" fillId="0" borderId="0"/>
    <xf numFmtId="0" fontId="7" fillId="0" borderId="0"/>
    <xf numFmtId="0" fontId="93" fillId="0" borderId="0"/>
    <xf numFmtId="169" fontId="114" fillId="0" borderId="0"/>
    <xf numFmtId="169" fontId="114" fillId="0" borderId="0"/>
    <xf numFmtId="0" fontId="94" fillId="0" borderId="0"/>
    <xf numFmtId="0" fontId="77" fillId="0" borderId="0"/>
    <xf numFmtId="0" fontId="115" fillId="0" borderId="0"/>
    <xf numFmtId="0" fontId="7" fillId="0" borderId="0"/>
    <xf numFmtId="0" fontId="27" fillId="0" borderId="0"/>
    <xf numFmtId="0" fontId="27" fillId="0" borderId="0"/>
    <xf numFmtId="0" fontId="27" fillId="0" borderId="0"/>
    <xf numFmtId="0" fontId="97" fillId="0" borderId="0"/>
    <xf numFmtId="0" fontId="7" fillId="0" borderId="0"/>
    <xf numFmtId="0" fontId="7" fillId="0" borderId="0"/>
    <xf numFmtId="0" fontId="7" fillId="0" borderId="0"/>
    <xf numFmtId="0" fontId="83" fillId="0" borderId="0"/>
    <xf numFmtId="0" fontId="14"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37" fontId="116" fillId="0" borderId="0"/>
    <xf numFmtId="37" fontId="116" fillId="0" borderId="0"/>
    <xf numFmtId="0" fontId="77" fillId="0" borderId="0"/>
    <xf numFmtId="0" fontId="77" fillId="0" borderId="0"/>
    <xf numFmtId="0" fontId="77" fillId="0" borderId="0"/>
    <xf numFmtId="0" fontId="7" fillId="0" borderId="0"/>
    <xf numFmtId="0" fontId="77" fillId="0" borderId="0"/>
    <xf numFmtId="0" fontId="77" fillId="0" borderId="0"/>
    <xf numFmtId="0" fontId="14" fillId="0" borderId="0"/>
    <xf numFmtId="0" fontId="99" fillId="0" borderId="0"/>
    <xf numFmtId="0" fontId="77" fillId="0" borderId="0"/>
    <xf numFmtId="0" fontId="117" fillId="0" borderId="0"/>
    <xf numFmtId="0" fontId="94" fillId="0" borderId="0"/>
    <xf numFmtId="0" fontId="94" fillId="0" borderId="0"/>
    <xf numFmtId="0" fontId="7" fillId="0" borderId="0"/>
    <xf numFmtId="0" fontId="94" fillId="0" borderId="0"/>
    <xf numFmtId="0" fontId="94" fillId="0" borderId="0"/>
    <xf numFmtId="0" fontId="94" fillId="0" borderId="0"/>
    <xf numFmtId="0" fontId="7" fillId="0" borderId="0"/>
    <xf numFmtId="0" fontId="95" fillId="0" borderId="0"/>
    <xf numFmtId="0" fontId="95" fillId="0" borderId="0"/>
    <xf numFmtId="0" fontId="7" fillId="0" borderId="0"/>
    <xf numFmtId="0" fontId="95" fillId="0" borderId="0"/>
    <xf numFmtId="0" fontId="95" fillId="0" borderId="0"/>
    <xf numFmtId="0" fontId="7" fillId="0" borderId="0"/>
    <xf numFmtId="0" fontId="83" fillId="0" borderId="0"/>
    <xf numFmtId="0" fontId="83" fillId="0" borderId="0"/>
    <xf numFmtId="0" fontId="7" fillId="0" borderId="0"/>
    <xf numFmtId="0" fontId="83" fillId="0" borderId="0"/>
    <xf numFmtId="0" fontId="83" fillId="0" borderId="0"/>
    <xf numFmtId="0" fontId="83" fillId="0" borderId="0"/>
    <xf numFmtId="0" fontId="7" fillId="0" borderId="0"/>
    <xf numFmtId="0" fontId="77" fillId="0" borderId="0"/>
    <xf numFmtId="0" fontId="77" fillId="0" borderId="0"/>
    <xf numFmtId="0" fontId="14" fillId="0" borderId="0"/>
    <xf numFmtId="0" fontId="77" fillId="0" borderId="0"/>
    <xf numFmtId="0" fontId="83" fillId="0" borderId="0"/>
    <xf numFmtId="0" fontId="83" fillId="0" borderId="0"/>
    <xf numFmtId="0" fontId="83" fillId="0" borderId="0"/>
    <xf numFmtId="0" fontId="83" fillId="0" borderId="0"/>
    <xf numFmtId="0" fontId="14" fillId="0" borderId="0"/>
    <xf numFmtId="0" fontId="83" fillId="9" borderId="12" applyNumberFormat="0" applyFont="0" applyAlignment="0" applyProtection="0"/>
    <xf numFmtId="0" fontId="83" fillId="9" borderId="12" applyNumberFormat="0" applyFont="0" applyAlignment="0" applyProtection="0"/>
    <xf numFmtId="0" fontId="7"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9" fontId="95" fillId="0" borderId="0" applyFont="0" applyFill="0" applyBorder="0" applyAlignment="0" applyProtection="0"/>
    <xf numFmtId="9" fontId="9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83"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8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4"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93"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95"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8" fillId="0" borderId="0" applyFont="0" applyFill="0" applyBorder="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9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9" fontId="133" fillId="0" borderId="0" applyFont="0" applyFill="0" applyBorder="0" applyAlignment="0" applyProtection="0"/>
    <xf numFmtId="0" fontId="5" fillId="0" borderId="0"/>
  </cellStyleXfs>
  <cellXfs count="239">
    <xf numFmtId="0" fontId="0" fillId="0" borderId="0" xfId="0"/>
    <xf numFmtId="0" fontId="124" fillId="0" borderId="0" xfId="0" applyFont="1"/>
    <xf numFmtId="0" fontId="125" fillId="57" borderId="32" xfId="0" applyFont="1" applyFill="1" applyBorder="1" applyAlignment="1">
      <alignment horizontal="centerContinuous" vertical="center"/>
    </xf>
    <xf numFmtId="0" fontId="125" fillId="57" borderId="48" xfId="0" applyFont="1" applyFill="1" applyBorder="1" applyAlignment="1">
      <alignment horizontal="centerContinuous" vertical="center"/>
    </xf>
    <xf numFmtId="0" fontId="126" fillId="57" borderId="56" xfId="0" applyFont="1" applyFill="1" applyBorder="1" applyAlignment="1">
      <alignment horizontal="centerContinuous" vertical="center"/>
    </xf>
    <xf numFmtId="0" fontId="124" fillId="0" borderId="4" xfId="0" applyFont="1" applyBorder="1"/>
    <xf numFmtId="0" fontId="125" fillId="57" borderId="30" xfId="0" applyFont="1" applyFill="1" applyBorder="1" applyAlignment="1">
      <alignment horizontal="centerContinuous" vertical="center"/>
    </xf>
    <xf numFmtId="0" fontId="125" fillId="57" borderId="54" xfId="0" applyFont="1" applyFill="1" applyBorder="1" applyAlignment="1">
      <alignment horizontal="centerContinuous" vertical="center"/>
    </xf>
    <xf numFmtId="0" fontId="125" fillId="57" borderId="55" xfId="0" applyFont="1" applyFill="1" applyBorder="1" applyAlignment="1">
      <alignment horizontal="centerContinuous" vertical="center"/>
    </xf>
    <xf numFmtId="0" fontId="125" fillId="61" borderId="36" xfId="0" applyFont="1" applyFill="1" applyBorder="1"/>
    <xf numFmtId="0" fontId="125" fillId="61" borderId="37" xfId="0" applyFont="1" applyFill="1" applyBorder="1"/>
    <xf numFmtId="0" fontId="125" fillId="60" borderId="32" xfId="0" applyFont="1" applyFill="1" applyBorder="1" applyAlignment="1">
      <alignment horizontal="center"/>
    </xf>
    <xf numFmtId="0" fontId="124" fillId="0" borderId="41" xfId="0" applyFont="1" applyBorder="1" applyAlignment="1">
      <alignment vertical="center"/>
    </xf>
    <xf numFmtId="0" fontId="124" fillId="0" borderId="41" xfId="0" applyFont="1" applyBorder="1" applyAlignment="1">
      <alignment vertical="center" wrapText="1"/>
    </xf>
    <xf numFmtId="0" fontId="39" fillId="61" borderId="36" xfId="0" applyFont="1" applyFill="1" applyBorder="1"/>
    <xf numFmtId="0" fontId="39" fillId="61" borderId="37" xfId="0" applyFont="1" applyFill="1" applyBorder="1"/>
    <xf numFmtId="0" fontId="124" fillId="0" borderId="0" xfId="0" applyFont="1" applyFill="1" applyProtection="1"/>
    <xf numFmtId="0" fontId="124" fillId="0" borderId="0" xfId="0" applyFont="1" applyFill="1" applyAlignment="1" applyProtection="1">
      <alignment wrapText="1"/>
    </xf>
    <xf numFmtId="0" fontId="129" fillId="0" borderId="0" xfId="0" applyFont="1" applyFill="1" applyProtection="1"/>
    <xf numFmtId="0" fontId="129" fillId="0" borderId="0" xfId="0" applyFont="1" applyFill="1" applyAlignment="1" applyProtection="1">
      <alignment wrapText="1"/>
    </xf>
    <xf numFmtId="0" fontId="129" fillId="0" borderId="0" xfId="0" quotePrefix="1" applyFont="1" applyFill="1" applyProtection="1"/>
    <xf numFmtId="0" fontId="130" fillId="0" borderId="0" xfId="0" applyFont="1" applyFill="1" applyAlignment="1" applyProtection="1">
      <alignment wrapText="1"/>
    </xf>
    <xf numFmtId="0" fontId="40" fillId="0" borderId="0" xfId="0" applyFont="1" applyFill="1" applyAlignment="1" applyProtection="1">
      <alignment wrapText="1"/>
    </xf>
    <xf numFmtId="0" fontId="43" fillId="0" borderId="0" xfId="0" applyNumberFormat="1" applyFont="1" applyFill="1" applyAlignment="1" applyProtection="1">
      <alignment wrapText="1"/>
    </xf>
    <xf numFmtId="0" fontId="43" fillId="0" borderId="0" xfId="0" applyFont="1" applyFill="1" applyProtection="1"/>
    <xf numFmtId="0" fontId="129" fillId="0" borderId="0" xfId="0" applyFont="1" applyFill="1" applyAlignment="1" applyProtection="1">
      <alignment horizontal="left" vertical="top" wrapText="1"/>
    </xf>
    <xf numFmtId="0" fontId="129" fillId="0" borderId="0" xfId="0" quotePrefix="1" applyFont="1" applyFill="1" applyAlignment="1" applyProtection="1">
      <alignment wrapText="1"/>
    </xf>
    <xf numFmtId="7" fontId="129" fillId="0" borderId="0" xfId="0" applyNumberFormat="1" applyFont="1" applyFill="1" applyBorder="1" applyAlignment="1" applyProtection="1">
      <alignment horizontal="left" vertical="center"/>
    </xf>
    <xf numFmtId="165" fontId="129" fillId="0" borderId="0" xfId="0" applyNumberFormat="1" applyFont="1" applyFill="1" applyAlignment="1" applyProtection="1">
      <alignment wrapText="1"/>
    </xf>
    <xf numFmtId="0" fontId="129" fillId="0" borderId="0" xfId="0" applyFont="1" applyAlignment="1" applyProtection="1">
      <alignment horizontal="left"/>
    </xf>
    <xf numFmtId="0" fontId="129" fillId="0" borderId="0" xfId="0" applyFont="1" applyProtection="1"/>
    <xf numFmtId="165" fontId="129" fillId="0" borderId="0" xfId="0" applyNumberFormat="1" applyFont="1" applyAlignment="1" applyProtection="1">
      <alignment horizontal="center"/>
    </xf>
    <xf numFmtId="0" fontId="129" fillId="0" borderId="0" xfId="0" applyFont="1" applyAlignment="1" applyProtection="1">
      <alignment wrapText="1"/>
    </xf>
    <xf numFmtId="7" fontId="129" fillId="0" borderId="0" xfId="0" quotePrefix="1" applyNumberFormat="1" applyFont="1" applyAlignment="1" applyProtection="1">
      <alignment horizontal="center"/>
    </xf>
    <xf numFmtId="0" fontId="129" fillId="0" borderId="0" xfId="0" quotePrefix="1" applyFont="1" applyProtection="1"/>
    <xf numFmtId="40" fontId="129" fillId="0" borderId="0" xfId="0" applyNumberFormat="1" applyFont="1" applyAlignment="1" applyProtection="1">
      <alignment horizontal="center"/>
    </xf>
    <xf numFmtId="40" fontId="129" fillId="0" borderId="0" xfId="0" applyNumberFormat="1" applyFont="1" applyBorder="1" applyAlignment="1" applyProtection="1">
      <alignment horizontal="center"/>
    </xf>
    <xf numFmtId="8" fontId="129" fillId="0" borderId="0" xfId="0" applyNumberFormat="1" applyFont="1" applyBorder="1" applyAlignment="1" applyProtection="1">
      <alignment horizontal="center"/>
    </xf>
    <xf numFmtId="0" fontId="129" fillId="0" borderId="0" xfId="0" applyFont="1" applyBorder="1" applyAlignment="1" applyProtection="1">
      <alignment horizontal="center"/>
    </xf>
    <xf numFmtId="165" fontId="129" fillId="0" borderId="0" xfId="0" applyNumberFormat="1" applyFont="1" applyBorder="1" applyAlignment="1" applyProtection="1">
      <alignment horizontal="center"/>
    </xf>
    <xf numFmtId="2" fontId="129" fillId="0" borderId="0" xfId="0" applyNumberFormat="1" applyFont="1" applyAlignment="1" applyProtection="1">
      <alignment wrapText="1"/>
    </xf>
    <xf numFmtId="8" fontId="129" fillId="0" borderId="0" xfId="0" applyNumberFormat="1" applyFont="1" applyAlignment="1" applyProtection="1">
      <alignment horizontal="center"/>
    </xf>
    <xf numFmtId="0" fontId="129" fillId="0" borderId="0" xfId="0" applyFont="1" applyAlignment="1" applyProtection="1">
      <alignment horizontal="center"/>
    </xf>
    <xf numFmtId="0" fontId="129" fillId="2" borderId="0" xfId="0" applyFont="1" applyFill="1" applyBorder="1" applyAlignment="1" applyProtection="1">
      <alignment horizontal="left" vertical="center"/>
    </xf>
    <xf numFmtId="164" fontId="131" fillId="2" borderId="2" xfId="1" applyNumberFormat="1" applyFont="1" applyFill="1" applyBorder="1" applyAlignment="1" applyProtection="1">
      <alignment horizontal="left" vertical="center"/>
    </xf>
    <xf numFmtId="165" fontId="129" fillId="58" borderId="41" xfId="5" applyNumberFormat="1" applyFont="1" applyFill="1" applyBorder="1" applyAlignment="1" applyProtection="1">
      <alignment horizontal="center"/>
      <protection locked="0"/>
    </xf>
    <xf numFmtId="0" fontId="129" fillId="58" borderId="41" xfId="0" applyFont="1" applyFill="1" applyBorder="1" applyAlignment="1" applyProtection="1">
      <alignment horizontal="center"/>
      <protection locked="0"/>
    </xf>
    <xf numFmtId="0" fontId="131" fillId="0" borderId="1" xfId="0" applyFont="1" applyFill="1" applyBorder="1" applyAlignment="1" applyProtection="1">
      <alignment horizontal="left" vertical="center"/>
    </xf>
    <xf numFmtId="164" fontId="131" fillId="0" borderId="1" xfId="1" applyNumberFormat="1" applyFont="1" applyFill="1" applyBorder="1" applyAlignment="1" applyProtection="1">
      <alignment horizontal="left" vertical="center"/>
    </xf>
    <xf numFmtId="164" fontId="131" fillId="0" borderId="1" xfId="1" applyNumberFormat="1" applyFont="1" applyBorder="1" applyAlignment="1" applyProtection="1">
      <alignment horizontal="left" vertical="center"/>
    </xf>
    <xf numFmtId="0" fontId="129" fillId="0" borderId="0" xfId="0" applyFont="1" applyFill="1" applyBorder="1" applyAlignment="1" applyProtection="1">
      <alignment horizontal="left" vertical="center"/>
    </xf>
    <xf numFmtId="164" fontId="131" fillId="0" borderId="0" xfId="1" applyNumberFormat="1" applyFont="1" applyFill="1" applyBorder="1" applyAlignment="1" applyProtection="1">
      <alignment horizontal="left" vertical="center"/>
    </xf>
    <xf numFmtId="164" fontId="131" fillId="2" borderId="0" xfId="1" applyNumberFormat="1" applyFont="1" applyFill="1" applyBorder="1" applyAlignment="1" applyProtection="1">
      <alignment horizontal="left" vertical="center"/>
    </xf>
    <xf numFmtId="167" fontId="129" fillId="59" borderId="41" xfId="1" applyNumberFormat="1" applyFont="1" applyFill="1" applyBorder="1" applyAlignment="1" applyProtection="1">
      <alignment horizontal="center" vertical="center"/>
    </xf>
    <xf numFmtId="165" fontId="129" fillId="0" borderId="41" xfId="5" applyNumberFormat="1" applyFont="1" applyFill="1" applyBorder="1" applyAlignment="1" applyProtection="1">
      <alignment horizontal="center" vertical="center"/>
    </xf>
    <xf numFmtId="165" fontId="129" fillId="0" borderId="41" xfId="0" applyNumberFormat="1" applyFont="1" applyFill="1" applyBorder="1" applyAlignment="1" applyProtection="1">
      <alignment horizontal="center" vertical="center"/>
    </xf>
    <xf numFmtId="165" fontId="129" fillId="0" borderId="45" xfId="5" applyNumberFormat="1" applyFont="1" applyFill="1" applyBorder="1" applyAlignment="1" applyProtection="1">
      <alignment horizontal="center" vertical="center"/>
    </xf>
    <xf numFmtId="0" fontId="129" fillId="2" borderId="1" xfId="0" applyFont="1" applyFill="1" applyBorder="1" applyAlignment="1" applyProtection="1">
      <alignment horizontal="left" vertical="center"/>
    </xf>
    <xf numFmtId="164" fontId="131" fillId="2" borderId="1" xfId="1" applyNumberFormat="1" applyFont="1" applyFill="1" applyBorder="1" applyAlignment="1" applyProtection="1">
      <alignment horizontal="left" vertical="center"/>
    </xf>
    <xf numFmtId="0" fontId="129" fillId="0" borderId="1" xfId="0" applyFont="1" applyFill="1" applyBorder="1" applyAlignment="1" applyProtection="1">
      <alignment horizontal="left" vertical="center"/>
    </xf>
    <xf numFmtId="164" fontId="131" fillId="2" borderId="1" xfId="1" applyNumberFormat="1" applyFont="1" applyFill="1" applyBorder="1" applyAlignment="1" applyProtection="1">
      <alignment horizontal="left" vertical="center" wrapText="1"/>
    </xf>
    <xf numFmtId="164" fontId="131" fillId="2" borderId="0" xfId="1" applyNumberFormat="1" applyFont="1" applyFill="1" applyBorder="1" applyAlignment="1" applyProtection="1">
      <alignment horizontal="left" vertical="center" wrapText="1"/>
    </xf>
    <xf numFmtId="0" fontId="40" fillId="0" borderId="0" xfId="0" quotePrefix="1" applyFont="1" applyFill="1" applyAlignment="1" applyProtection="1">
      <alignment horizontal="center" vertical="center" wrapText="1"/>
    </xf>
    <xf numFmtId="0" fontId="129" fillId="0" borderId="41" xfId="5" applyNumberFormat="1" applyFont="1" applyFill="1" applyBorder="1" applyAlignment="1" applyProtection="1">
      <alignment horizontal="center" vertical="center"/>
    </xf>
    <xf numFmtId="165" fontId="129" fillId="0" borderId="45" xfId="0" applyNumberFormat="1" applyFont="1" applyFill="1" applyBorder="1" applyAlignment="1" applyProtection="1">
      <alignment horizontal="center" vertical="center"/>
    </xf>
    <xf numFmtId="0" fontId="129" fillId="0" borderId="0" xfId="28180" applyFont="1" applyFill="1" applyBorder="1"/>
    <xf numFmtId="0" fontId="129" fillId="0" borderId="0" xfId="28180" applyFont="1" applyFill="1" applyBorder="1" applyAlignment="1">
      <alignment vertical="top"/>
    </xf>
    <xf numFmtId="3" fontId="129" fillId="0" borderId="0" xfId="28180" applyNumberFormat="1" applyFont="1" applyBorder="1"/>
    <xf numFmtId="0" fontId="129" fillId="0" borderId="59" xfId="28180" applyFont="1" applyFill="1" applyBorder="1"/>
    <xf numFmtId="0" fontId="129" fillId="0" borderId="59" xfId="28180" applyFont="1" applyBorder="1"/>
    <xf numFmtId="0" fontId="129" fillId="0" borderId="60" xfId="28180" applyFont="1" applyFill="1" applyBorder="1"/>
    <xf numFmtId="0" fontId="129" fillId="0" borderId="59" xfId="28180" applyFont="1" applyBorder="1" applyAlignment="1">
      <alignment horizontal="center"/>
    </xf>
    <xf numFmtId="0" fontId="4" fillId="0" borderId="59" xfId="28180" applyFont="1" applyBorder="1" applyAlignment="1">
      <alignment horizontal="center"/>
    </xf>
    <xf numFmtId="39" fontId="129" fillId="59" borderId="41" xfId="1" applyNumberFormat="1" applyFont="1" applyFill="1" applyBorder="1" applyAlignment="1" applyProtection="1">
      <alignment horizontal="center" vertical="center"/>
    </xf>
    <xf numFmtId="165" fontId="129" fillId="59" borderId="41" xfId="5" applyNumberFormat="1" applyFont="1" applyFill="1" applyBorder="1" applyAlignment="1" applyProtection="1">
      <alignment horizontal="center" vertical="center"/>
    </xf>
    <xf numFmtId="0" fontId="130" fillId="0" borderId="35" xfId="28180" applyFont="1" applyFill="1" applyBorder="1" applyAlignment="1">
      <alignment horizontal="centerContinuous"/>
    </xf>
    <xf numFmtId="0" fontId="130" fillId="0" borderId="36" xfId="28180" applyFont="1" applyFill="1" applyBorder="1" applyAlignment="1">
      <alignment horizontal="centerContinuous"/>
    </xf>
    <xf numFmtId="0" fontId="130" fillId="0" borderId="37" xfId="28180" applyFont="1" applyFill="1" applyBorder="1" applyAlignment="1">
      <alignment horizontal="centerContinuous"/>
    </xf>
    <xf numFmtId="9" fontId="129" fillId="59" borderId="45" xfId="28179"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165" fontId="4" fillId="0" borderId="46" xfId="0"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left" vertical="center"/>
    </xf>
    <xf numFmtId="0" fontId="124" fillId="0" borderId="39" xfId="0" applyFont="1" applyBorder="1" applyAlignment="1">
      <alignment horizontal="center" vertical="center"/>
    </xf>
    <xf numFmtId="0" fontId="124" fillId="0" borderId="44" xfId="0" applyFont="1" applyBorder="1" applyAlignment="1">
      <alignment vertical="center" wrapText="1"/>
    </xf>
    <xf numFmtId="0" fontId="124" fillId="0" borderId="44" xfId="0" applyFont="1" applyBorder="1" applyAlignment="1">
      <alignment horizontal="left" wrapText="1"/>
    </xf>
    <xf numFmtId="0" fontId="124" fillId="0" borderId="44" xfId="0" applyFont="1" applyBorder="1" applyAlignment="1">
      <alignment wrapText="1"/>
    </xf>
    <xf numFmtId="11" fontId="124" fillId="0" borderId="39" xfId="0" applyNumberFormat="1" applyFont="1" applyBorder="1" applyAlignment="1">
      <alignment horizontal="center" vertical="center"/>
    </xf>
    <xf numFmtId="0" fontId="124" fillId="0" borderId="71" xfId="0" applyFont="1" applyBorder="1" applyAlignment="1">
      <alignment horizontal="center" vertical="center"/>
    </xf>
    <xf numFmtId="0" fontId="124" fillId="0" borderId="47" xfId="0" applyFont="1" applyBorder="1" applyAlignment="1">
      <alignment vertical="center"/>
    </xf>
    <xf numFmtId="0" fontId="124" fillId="0" borderId="72" xfId="0" applyFont="1" applyBorder="1" applyAlignment="1">
      <alignment wrapText="1"/>
    </xf>
    <xf numFmtId="0" fontId="124" fillId="56" borderId="25" xfId="26" applyFont="1" applyFill="1" applyBorder="1" applyAlignment="1"/>
    <xf numFmtId="0" fontId="124" fillId="56" borderId="64" xfId="26" applyFont="1" applyFill="1" applyBorder="1" applyAlignment="1">
      <alignment wrapText="1"/>
    </xf>
    <xf numFmtId="0" fontId="124" fillId="56" borderId="25" xfId="26" applyFont="1" applyFill="1" applyBorder="1" applyAlignment="1">
      <alignment wrapText="1"/>
    </xf>
    <xf numFmtId="0" fontId="127" fillId="56" borderId="25" xfId="26" applyFont="1" applyFill="1" applyBorder="1" applyAlignment="1">
      <alignment wrapText="1"/>
    </xf>
    <xf numFmtId="0" fontId="127" fillId="56" borderId="64" xfId="26" applyFont="1" applyFill="1" applyBorder="1" applyAlignment="1">
      <alignment wrapText="1"/>
    </xf>
    <xf numFmtId="0" fontId="124" fillId="56" borderId="25" xfId="26" applyFont="1" applyFill="1" applyBorder="1" applyAlignment="1">
      <alignment horizontal="centerContinuous" vertical="top" wrapText="1"/>
    </xf>
    <xf numFmtId="0" fontId="124" fillId="56" borderId="64" xfId="26" applyFont="1" applyFill="1" applyBorder="1" applyAlignment="1">
      <alignment horizontal="centerContinuous" vertical="top" wrapText="1"/>
    </xf>
    <xf numFmtId="0" fontId="124" fillId="56" borderId="25" xfId="26" applyFont="1" applyFill="1" applyBorder="1" applyAlignment="1">
      <alignment horizontal="centerContinuous" wrapText="1"/>
    </xf>
    <xf numFmtId="0" fontId="124" fillId="56" borderId="64" xfId="26" applyFont="1" applyFill="1" applyBorder="1" applyAlignment="1">
      <alignment horizontal="centerContinuous" wrapText="1"/>
    </xf>
    <xf numFmtId="166" fontId="128" fillId="56" borderId="54" xfId="26" applyNumberFormat="1" applyFont="1" applyFill="1" applyBorder="1" applyAlignment="1">
      <alignment horizontal="centerContinuous" wrapText="1"/>
    </xf>
    <xf numFmtId="166" fontId="128" fillId="56" borderId="56" xfId="26" applyNumberFormat="1" applyFont="1" applyFill="1" applyBorder="1" applyAlignment="1">
      <alignment horizontal="centerContinuous" wrapText="1"/>
    </xf>
    <xf numFmtId="0" fontId="137" fillId="0" borderId="0" xfId="0" applyFont="1"/>
    <xf numFmtId="0" fontId="4" fillId="0" borderId="0" xfId="28180" applyFont="1" applyBorder="1"/>
    <xf numFmtId="0" fontId="4" fillId="0" borderId="0" xfId="28180" applyFont="1" applyFill="1" applyBorder="1"/>
    <xf numFmtId="3" fontId="4" fillId="0" borderId="0" xfId="28180" applyNumberFormat="1" applyFont="1" applyBorder="1" applyAlignment="1">
      <alignment horizontal="centerContinuous"/>
    </xf>
    <xf numFmtId="3" fontId="4" fillId="0" borderId="0" xfId="28180" applyNumberFormat="1" applyFont="1" applyBorder="1"/>
    <xf numFmtId="0" fontId="4" fillId="0" borderId="62" xfId="28180" applyFont="1" applyBorder="1"/>
    <xf numFmtId="44" fontId="4" fillId="0" borderId="61" xfId="5" applyFont="1" applyBorder="1"/>
    <xf numFmtId="0" fontId="4" fillId="0" borderId="62" xfId="28180" applyFont="1" applyBorder="1" applyAlignment="1">
      <alignment horizontal="center"/>
    </xf>
    <xf numFmtId="0" fontId="4" fillId="0" borderId="59" xfId="28180" applyFont="1" applyBorder="1"/>
    <xf numFmtId="0" fontId="4" fillId="0" borderId="59" xfId="28180" applyFont="1" applyFill="1" applyBorder="1"/>
    <xf numFmtId="3" fontId="4" fillId="0" borderId="0" xfId="28180" applyNumberFormat="1" applyFont="1" applyFill="1" applyBorder="1"/>
    <xf numFmtId="0" fontId="4" fillId="0" borderId="59" xfId="28180" applyFont="1" applyFill="1" applyBorder="1" applyAlignment="1">
      <alignment horizontal="center"/>
    </xf>
    <xf numFmtId="49" fontId="42" fillId="59" borderId="58"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0" fontId="42" fillId="59" borderId="58" xfId="0" applyFont="1" applyFill="1" applyBorder="1" applyAlignment="1">
      <alignment horizontal="center" vertical="center" wrapText="1"/>
    </xf>
    <xf numFmtId="0" fontId="42" fillId="59" borderId="37" xfId="0" applyFont="1" applyFill="1" applyBorder="1" applyAlignment="1">
      <alignment horizontal="center" vertical="center" wrapText="1"/>
    </xf>
    <xf numFmtId="0" fontId="4" fillId="0" borderId="0" xfId="0" applyFont="1" applyFill="1" applyProtection="1"/>
    <xf numFmtId="168" fontId="4" fillId="0" borderId="0" xfId="5" applyNumberFormat="1" applyFont="1" applyFill="1" applyBorder="1" applyAlignment="1" applyProtection="1">
      <alignment horizontal="center" vertical="center" wrapText="1"/>
    </xf>
    <xf numFmtId="0" fontId="124" fillId="0" borderId="73" xfId="0" applyFont="1" applyBorder="1"/>
    <xf numFmtId="0" fontId="124" fillId="0" borderId="74" xfId="0" applyFont="1" applyBorder="1" applyAlignment="1">
      <alignment vertical="top" wrapText="1"/>
    </xf>
    <xf numFmtId="0" fontId="124" fillId="0" borderId="74" xfId="0" applyFont="1" applyBorder="1" applyAlignment="1"/>
    <xf numFmtId="0" fontId="124" fillId="0" borderId="74" xfId="0" applyFont="1" applyBorder="1" applyAlignment="1">
      <alignment vertical="top"/>
    </xf>
    <xf numFmtId="0" fontId="124" fillId="0" borderId="74" xfId="0" applyFont="1" applyFill="1" applyBorder="1" applyAlignment="1">
      <alignment vertical="top" wrapText="1"/>
    </xf>
    <xf numFmtId="0" fontId="124" fillId="0" borderId="75" xfId="0" applyFont="1" applyFill="1" applyBorder="1" applyAlignment="1">
      <alignment vertical="top" wrapText="1"/>
    </xf>
    <xf numFmtId="0" fontId="129" fillId="0" borderId="0" xfId="0" applyFont="1"/>
    <xf numFmtId="49" fontId="129" fillId="0" borderId="41" xfId="0" applyNumberFormat="1" applyFont="1" applyBorder="1" applyAlignment="1">
      <alignment horizontal="center"/>
    </xf>
    <xf numFmtId="0" fontId="129" fillId="0" borderId="41" xfId="0" applyFont="1" applyBorder="1"/>
    <xf numFmtId="43" fontId="129" fillId="0" borderId="41" xfId="28177" applyFont="1" applyBorder="1"/>
    <xf numFmtId="49" fontId="129" fillId="0" borderId="41" xfId="0" applyNumberFormat="1" applyFont="1" applyFill="1" applyBorder="1" applyAlignment="1">
      <alignment horizontal="center"/>
    </xf>
    <xf numFmtId="0" fontId="129" fillId="0" borderId="41" xfId="0" applyFont="1" applyFill="1" applyBorder="1"/>
    <xf numFmtId="0" fontId="3" fillId="0" borderId="59" xfId="28180" applyFont="1" applyBorder="1" applyAlignment="1">
      <alignment horizontal="center"/>
    </xf>
    <xf numFmtId="0" fontId="134" fillId="0" borderId="0" xfId="28180" applyFont="1" applyFill="1" applyBorder="1"/>
    <xf numFmtId="164" fontId="4" fillId="0" borderId="61" xfId="1" applyNumberFormat="1" applyFont="1" applyBorder="1"/>
    <xf numFmtId="9" fontId="4" fillId="0" borderId="62" xfId="28179" applyFont="1" applyBorder="1" applyAlignment="1">
      <alignment horizontal="center"/>
    </xf>
    <xf numFmtId="9" fontId="4" fillId="0" borderId="59" xfId="28179" applyFont="1" applyBorder="1" applyAlignment="1">
      <alignment horizontal="center"/>
    </xf>
    <xf numFmtId="9" fontId="4" fillId="0" borderId="59" xfId="28179" applyFont="1" applyFill="1" applyBorder="1" applyAlignment="1">
      <alignment horizontal="center"/>
    </xf>
    <xf numFmtId="9" fontId="129" fillId="0" borderId="59" xfId="28179" applyFont="1" applyBorder="1" applyAlignment="1">
      <alignment horizontal="center"/>
    </xf>
    <xf numFmtId="165" fontId="4" fillId="0" borderId="59" xfId="28180" applyNumberFormat="1" applyFont="1" applyBorder="1" applyAlignment="1">
      <alignment horizontal="center"/>
    </xf>
    <xf numFmtId="0" fontId="2" fillId="0" borderId="59" xfId="28180" applyFont="1" applyBorder="1" applyAlignment="1">
      <alignment horizontal="center"/>
    </xf>
    <xf numFmtId="2" fontId="4" fillId="0" borderId="61" xfId="28180" applyNumberFormat="1" applyFont="1" applyBorder="1"/>
    <xf numFmtId="170" fontId="4" fillId="0" borderId="62" xfId="28180" applyNumberFormat="1" applyFont="1" applyBorder="1"/>
    <xf numFmtId="170" fontId="4" fillId="0" borderId="59" xfId="28180" applyNumberFormat="1" applyFont="1" applyBorder="1"/>
    <xf numFmtId="170" fontId="4" fillId="0" borderId="59" xfId="28180" applyNumberFormat="1" applyFont="1" applyFill="1" applyBorder="1"/>
    <xf numFmtId="170" fontId="129" fillId="0" borderId="59" xfId="28180" applyNumberFormat="1" applyFont="1" applyBorder="1"/>
    <xf numFmtId="165" fontId="1" fillId="0" borderId="59" xfId="28180" applyNumberFormat="1" applyFont="1" applyBorder="1" applyAlignment="1">
      <alignment horizontal="center"/>
    </xf>
    <xf numFmtId="0" fontId="129" fillId="0" borderId="59" xfId="28180" applyFont="1" applyFill="1" applyBorder="1" applyAlignment="1">
      <alignment horizontal="left"/>
    </xf>
    <xf numFmtId="2" fontId="4" fillId="0" borderId="59" xfId="28180" applyNumberFormat="1" applyFont="1" applyBorder="1" applyAlignment="1">
      <alignment horizontal="center"/>
    </xf>
    <xf numFmtId="2" fontId="4" fillId="0" borderId="59" xfId="28180" applyNumberFormat="1" applyFont="1" applyFill="1" applyBorder="1" applyAlignment="1">
      <alignment horizontal="center"/>
    </xf>
    <xf numFmtId="2" fontId="4" fillId="0" borderId="62" xfId="28180" applyNumberFormat="1" applyFont="1" applyBorder="1" applyAlignment="1">
      <alignment horizontal="center"/>
    </xf>
    <xf numFmtId="171" fontId="129" fillId="0" borderId="41" xfId="28177" applyNumberFormat="1" applyFont="1" applyBorder="1"/>
    <xf numFmtId="14" fontId="124" fillId="56" borderId="44" xfId="26" applyNumberFormat="1" applyFont="1" applyFill="1" applyBorder="1" applyAlignment="1">
      <alignment horizontal="left" wrapText="1"/>
    </xf>
    <xf numFmtId="0" fontId="127" fillId="56" borderId="44" xfId="26" applyFont="1" applyFill="1" applyBorder="1" applyAlignment="1">
      <alignment wrapText="1"/>
    </xf>
    <xf numFmtId="14" fontId="124" fillId="56" borderId="39" xfId="26" quotePrefix="1" applyNumberFormat="1" applyFont="1" applyFill="1" applyBorder="1" applyAlignment="1">
      <alignment horizontal="center" wrapText="1"/>
    </xf>
    <xf numFmtId="0" fontId="127" fillId="56" borderId="39" xfId="26" applyFont="1" applyFill="1" applyBorder="1" applyAlignment="1">
      <alignment horizontal="center" wrapText="1"/>
    </xf>
    <xf numFmtId="9" fontId="1" fillId="0" borderId="59" xfId="28179" applyFont="1" applyBorder="1" applyAlignment="1">
      <alignment horizontal="center"/>
    </xf>
    <xf numFmtId="49" fontId="129" fillId="58" borderId="41" xfId="0" quotePrefix="1" applyNumberFormat="1" applyFont="1" applyFill="1" applyBorder="1" applyAlignment="1" applyProtection="1">
      <alignment horizontal="center"/>
      <protection locked="0"/>
    </xf>
    <xf numFmtId="165" fontId="129" fillId="2" borderId="45" xfId="5" applyNumberFormat="1" applyFont="1" applyFill="1" applyBorder="1" applyAlignment="1" applyProtection="1">
      <alignment horizontal="center" vertical="center"/>
    </xf>
    <xf numFmtId="0" fontId="136" fillId="0" borderId="31" xfId="0" applyFont="1" applyBorder="1" applyAlignment="1" applyProtection="1">
      <alignment horizontal="center" vertical="center"/>
    </xf>
    <xf numFmtId="0" fontId="136" fillId="0" borderId="52" xfId="0" applyFont="1" applyBorder="1" applyAlignment="1" applyProtection="1">
      <alignment horizontal="center" vertical="center"/>
    </xf>
    <xf numFmtId="0" fontId="136" fillId="0" borderId="53" xfId="0" applyFont="1" applyBorder="1" applyAlignment="1" applyProtection="1">
      <alignment horizontal="center" vertical="center"/>
    </xf>
    <xf numFmtId="0" fontId="136" fillId="0" borderId="50" xfId="0" applyFont="1" applyBorder="1" applyAlignment="1" applyProtection="1">
      <alignment horizontal="center" vertical="center"/>
    </xf>
    <xf numFmtId="0" fontId="39" fillId="57" borderId="30" xfId="0" applyFont="1" applyFill="1" applyBorder="1" applyAlignment="1" applyProtection="1">
      <alignment horizontal="centerContinuous" vertical="center"/>
    </xf>
    <xf numFmtId="0" fontId="39" fillId="57" borderId="32" xfId="0" applyFont="1" applyFill="1" applyBorder="1" applyAlignment="1" applyProtection="1">
      <alignment horizontal="centerContinuous" vertical="center"/>
    </xf>
    <xf numFmtId="0" fontId="136" fillId="0" borderId="51" xfId="0" applyFont="1" applyBorder="1" applyAlignment="1" applyProtection="1">
      <alignment horizontal="center" vertical="center"/>
    </xf>
    <xf numFmtId="0" fontId="39" fillId="57" borderId="25" xfId="0" applyFont="1" applyFill="1" applyBorder="1" applyAlignment="1" applyProtection="1">
      <alignment horizontal="centerContinuous" vertical="center"/>
    </xf>
    <xf numFmtId="0" fontId="39" fillId="57" borderId="0" xfId="0" applyFont="1" applyFill="1" applyBorder="1" applyAlignment="1" applyProtection="1">
      <alignment horizontal="centerContinuous" vertical="center"/>
    </xf>
    <xf numFmtId="0" fontId="39" fillId="57" borderId="56" xfId="0" applyFont="1" applyFill="1" applyBorder="1" applyAlignment="1" applyProtection="1">
      <alignment horizontal="centerContinuous" vertical="center"/>
    </xf>
    <xf numFmtId="0" fontId="130" fillId="58" borderId="32" xfId="0" applyFont="1" applyFill="1" applyBorder="1" applyAlignment="1" applyProtection="1">
      <alignment horizontal="center" vertical="center"/>
    </xf>
    <xf numFmtId="0" fontId="39" fillId="57" borderId="34" xfId="0" applyFont="1" applyFill="1" applyBorder="1" applyAlignment="1" applyProtection="1">
      <alignment horizontal="centerContinuous" vertical="center"/>
    </xf>
    <xf numFmtId="0" fontId="130" fillId="59" borderId="32" xfId="0" applyFont="1" applyFill="1" applyBorder="1" applyAlignment="1" applyProtection="1">
      <alignment horizontal="center" vertical="center"/>
    </xf>
    <xf numFmtId="0" fontId="39" fillId="60" borderId="33" xfId="0" applyFont="1" applyFill="1" applyBorder="1" applyAlignment="1" applyProtection="1">
      <alignment horizontal="center"/>
    </xf>
    <xf numFmtId="0" fontId="39" fillId="57" borderId="34" xfId="0" applyFont="1" applyFill="1" applyBorder="1" applyAlignment="1" applyProtection="1">
      <alignment horizontal="center"/>
    </xf>
    <xf numFmtId="0" fontId="43" fillId="61" borderId="36" xfId="0" applyFont="1" applyFill="1" applyBorder="1" applyProtection="1"/>
    <xf numFmtId="0" fontId="43" fillId="61" borderId="37" xfId="0" applyFont="1" applyFill="1" applyBorder="1" applyProtection="1"/>
    <xf numFmtId="0" fontId="129" fillId="0" borderId="39" xfId="0" applyFont="1" applyBorder="1" applyAlignment="1" applyProtection="1">
      <alignment horizontal="left" vertical="center" indent="1"/>
    </xf>
    <xf numFmtId="0" fontId="129" fillId="0" borderId="44" xfId="0" applyFont="1" applyBorder="1" applyAlignment="1" applyProtection="1">
      <alignment horizontal="left" vertical="center" wrapText="1"/>
    </xf>
    <xf numFmtId="0" fontId="129" fillId="2" borderId="0" xfId="0" applyFont="1" applyFill="1" applyAlignment="1" applyProtection="1">
      <alignment horizontal="left" vertical="center"/>
    </xf>
    <xf numFmtId="0" fontId="129" fillId="0" borderId="39" xfId="0" applyFont="1" applyFill="1" applyBorder="1" applyAlignment="1" applyProtection="1">
      <alignment horizontal="left" vertical="center" wrapText="1" indent="1"/>
    </xf>
    <xf numFmtId="0" fontId="129" fillId="0" borderId="44" xfId="0" applyFont="1" applyFill="1" applyBorder="1" applyAlignment="1" applyProtection="1">
      <alignment horizontal="left" vertical="center" wrapText="1"/>
    </xf>
    <xf numFmtId="0" fontId="43" fillId="61" borderId="37" xfId="0" applyFont="1" applyFill="1" applyBorder="1" applyAlignment="1" applyProtection="1">
      <alignment wrapText="1"/>
    </xf>
    <xf numFmtId="0" fontId="129" fillId="0" borderId="38" xfId="0" applyFont="1" applyBorder="1" applyAlignment="1" applyProtection="1">
      <alignment horizontal="left" vertical="center" wrapText="1" indent="1"/>
    </xf>
    <xf numFmtId="1" fontId="129" fillId="59" borderId="40" xfId="5" applyNumberFormat="1" applyFont="1" applyFill="1" applyBorder="1" applyAlignment="1" applyProtection="1">
      <alignment horizontal="center" wrapText="1"/>
    </xf>
    <xf numFmtId="0" fontId="129" fillId="0" borderId="43" xfId="0" applyFont="1" applyBorder="1" applyAlignment="1" applyProtection="1">
      <alignment horizontal="left" vertical="center" wrapText="1"/>
    </xf>
    <xf numFmtId="0" fontId="129" fillId="0" borderId="39" xfId="0" applyFont="1" applyBorder="1" applyAlignment="1" applyProtection="1">
      <alignment horizontal="left" vertical="center" wrapText="1" indent="1"/>
    </xf>
    <xf numFmtId="165" fontId="129" fillId="59" borderId="41" xfId="5" applyNumberFormat="1" applyFont="1" applyFill="1" applyBorder="1" applyAlignment="1" applyProtection="1">
      <alignment horizontal="center"/>
    </xf>
    <xf numFmtId="168" fontId="129" fillId="59" borderId="45" xfId="5" applyNumberFormat="1" applyFont="1" applyFill="1" applyBorder="1" applyAlignment="1" applyProtection="1">
      <alignment horizontal="center"/>
    </xf>
    <xf numFmtId="1" fontId="129" fillId="59" borderId="40" xfId="5" applyNumberFormat="1" applyFont="1" applyFill="1" applyBorder="1" applyAlignment="1" applyProtection="1">
      <alignment horizontal="center" vertical="center" wrapText="1"/>
    </xf>
    <xf numFmtId="1" fontId="129" fillId="59" borderId="63" xfId="5" applyNumberFormat="1" applyFont="1" applyFill="1" applyBorder="1" applyAlignment="1" applyProtection="1">
      <alignment horizontal="center" vertical="center" wrapText="1"/>
    </xf>
    <xf numFmtId="0" fontId="129" fillId="0" borderId="39" xfId="0" applyFont="1" applyFill="1" applyBorder="1" applyAlignment="1" applyProtection="1">
      <alignment horizontal="left" vertical="center" indent="1"/>
    </xf>
    <xf numFmtId="0" fontId="130" fillId="62" borderId="35" xfId="0" applyFont="1" applyFill="1" applyBorder="1" applyAlignment="1" applyProtection="1">
      <alignment horizontal="left" indent="2"/>
    </xf>
    <xf numFmtId="0" fontId="129" fillId="62" borderId="36" xfId="0" applyFont="1" applyFill="1" applyBorder="1" applyAlignment="1" applyProtection="1">
      <alignment horizontal="left" indent="2"/>
    </xf>
    <xf numFmtId="0" fontId="129" fillId="62" borderId="37" xfId="0" applyFont="1" applyFill="1" applyBorder="1" applyAlignment="1" applyProtection="1">
      <alignment horizontal="left" indent="2"/>
    </xf>
    <xf numFmtId="165" fontId="129" fillId="0" borderId="41" xfId="5" applyNumberFormat="1" applyFont="1" applyFill="1" applyBorder="1" applyAlignment="1" applyProtection="1">
      <alignment horizontal="center"/>
    </xf>
    <xf numFmtId="0" fontId="129" fillId="0" borderId="57" xfId="0" applyFont="1" applyBorder="1" applyAlignment="1" applyProtection="1">
      <alignment horizontal="left" vertical="center" wrapText="1" indent="1"/>
    </xf>
    <xf numFmtId="0" fontId="129" fillId="0" borderId="42" xfId="0" applyFont="1" applyBorder="1" applyAlignment="1" applyProtection="1">
      <alignment horizontal="left" vertical="center" wrapText="1" indent="1"/>
    </xf>
    <xf numFmtId="0" fontId="132" fillId="57" borderId="36" xfId="0" applyFont="1" applyFill="1" applyBorder="1" applyAlignment="1" applyProtection="1">
      <alignment horizontal="centerContinuous" vertical="center"/>
    </xf>
    <xf numFmtId="0" fontId="132" fillId="57" borderId="37" xfId="0" applyFont="1" applyFill="1" applyBorder="1" applyAlignment="1" applyProtection="1">
      <alignment horizontal="centerContinuous" vertical="center"/>
    </xf>
    <xf numFmtId="0" fontId="4" fillId="63" borderId="59" xfId="28180" applyFont="1" applyFill="1" applyBorder="1" applyAlignment="1">
      <alignment horizontal="center"/>
    </xf>
    <xf numFmtId="0" fontId="129" fillId="63" borderId="77" xfId="28180" applyFont="1" applyFill="1" applyBorder="1"/>
    <xf numFmtId="0" fontId="129" fillId="58" borderId="41" xfId="0" quotePrefix="1" applyFont="1" applyFill="1" applyBorder="1" applyAlignment="1" applyProtection="1">
      <alignment horizontal="center"/>
      <protection locked="0"/>
    </xf>
    <xf numFmtId="0" fontId="129" fillId="0" borderId="41" xfId="0" applyNumberFormat="1" applyFont="1" applyFill="1" applyBorder="1" applyAlignment="1">
      <alignment horizontal="center"/>
    </xf>
    <xf numFmtId="49" fontId="129" fillId="0" borderId="41" xfId="0" applyNumberFormat="1" applyFont="1" applyBorder="1"/>
    <xf numFmtId="0" fontId="129" fillId="0" borderId="41" xfId="0" quotePrefix="1" applyFont="1" applyBorder="1"/>
    <xf numFmtId="0" fontId="129" fillId="0" borderId="41" xfId="0" applyFont="1" applyBorder="1" applyAlignment="1">
      <alignment horizontal="center"/>
    </xf>
    <xf numFmtId="0" fontId="124" fillId="0" borderId="69" xfId="0" applyFont="1" applyBorder="1" applyAlignment="1">
      <alignment vertical="top"/>
    </xf>
    <xf numFmtId="0" fontId="124" fillId="0" borderId="3" xfId="0" applyFont="1" applyBorder="1" applyAlignment="1">
      <alignment vertical="top"/>
    </xf>
    <xf numFmtId="0" fontId="124" fillId="0" borderId="70" xfId="0" applyFont="1" applyBorder="1" applyAlignment="1">
      <alignment vertical="top"/>
    </xf>
    <xf numFmtId="0" fontId="124" fillId="0" borderId="67" xfId="0" applyFont="1" applyBorder="1" applyAlignment="1">
      <alignment vertical="top" wrapText="1"/>
    </xf>
    <xf numFmtId="0" fontId="124" fillId="0" borderId="1" xfId="0" applyFont="1" applyBorder="1" applyAlignment="1">
      <alignment vertical="top" wrapText="1"/>
    </xf>
    <xf numFmtId="0" fontId="124" fillId="0" borderId="68" xfId="0" applyFont="1" applyBorder="1" applyAlignment="1">
      <alignment vertical="top" wrapText="1"/>
    </xf>
    <xf numFmtId="0" fontId="42" fillId="57" borderId="55" xfId="0" applyFont="1" applyFill="1" applyBorder="1" applyAlignment="1">
      <alignment horizontal="centerContinuous" vertical="center"/>
    </xf>
    <xf numFmtId="0" fontId="137" fillId="57" borderId="32" xfId="0" applyFont="1" applyFill="1" applyBorder="1" applyAlignment="1">
      <alignment horizontal="centerContinuous" vertical="center"/>
    </xf>
    <xf numFmtId="0" fontId="42" fillId="57" borderId="55" xfId="0" applyFont="1" applyFill="1" applyBorder="1" applyAlignment="1">
      <alignment horizontal="center" vertical="center"/>
    </xf>
    <xf numFmtId="0" fontId="143" fillId="0" borderId="74" xfId="0" applyFont="1" applyBorder="1"/>
    <xf numFmtId="0" fontId="143" fillId="0" borderId="74" xfId="0" applyFont="1" applyFill="1" applyBorder="1"/>
    <xf numFmtId="0" fontId="145" fillId="61" borderId="35" xfId="0" applyFont="1" applyFill="1" applyBorder="1"/>
    <xf numFmtId="0" fontId="42" fillId="57" borderId="30" xfId="0" applyFont="1" applyFill="1" applyBorder="1" applyAlignment="1" applyProtection="1">
      <alignment horizontal="centerContinuous" vertical="center"/>
    </xf>
    <xf numFmtId="0" fontId="42" fillId="57" borderId="25" xfId="0" applyFont="1" applyFill="1" applyBorder="1" applyAlignment="1" applyProtection="1">
      <alignment horizontal="centerContinuous" vertical="center"/>
    </xf>
    <xf numFmtId="0" fontId="144" fillId="61" borderId="35" xfId="0" applyFont="1" applyFill="1" applyBorder="1" applyProtection="1"/>
    <xf numFmtId="0" fontId="127" fillId="0" borderId="25" xfId="0" applyFont="1" applyBorder="1" applyAlignment="1"/>
    <xf numFmtId="0" fontId="127" fillId="0" borderId="0" xfId="0" applyFont="1" applyAlignment="1"/>
    <xf numFmtId="0" fontId="127" fillId="0" borderId="64" xfId="0" applyFont="1" applyBorder="1" applyAlignment="1"/>
    <xf numFmtId="0" fontId="146" fillId="57" borderId="30" xfId="0" applyFont="1" applyFill="1" applyBorder="1" applyAlignment="1">
      <alignment horizontal="centerContinuous" vertical="center"/>
    </xf>
    <xf numFmtId="0" fontId="130" fillId="57" borderId="54" xfId="0" applyFont="1" applyFill="1" applyBorder="1" applyAlignment="1">
      <alignment horizontal="centerContinuous" vertical="center"/>
    </xf>
    <xf numFmtId="0" fontId="146" fillId="57" borderId="32" xfId="0" applyFont="1" applyFill="1" applyBorder="1" applyAlignment="1">
      <alignment horizontal="center" vertical="center"/>
    </xf>
    <xf numFmtId="0" fontId="124" fillId="0" borderId="65" xfId="0" applyFont="1" applyBorder="1" applyAlignment="1">
      <alignment horizontal="centerContinuous" wrapText="1"/>
    </xf>
    <xf numFmtId="0" fontId="124" fillId="0" borderId="49" xfId="0" applyFont="1" applyBorder="1" applyAlignment="1">
      <alignment horizontal="centerContinuous" wrapText="1"/>
    </xf>
    <xf numFmtId="0" fontId="124" fillId="0" borderId="66" xfId="0" applyFont="1" applyBorder="1" applyAlignment="1">
      <alignment horizontal="centerContinuous" wrapText="1"/>
    </xf>
    <xf numFmtId="0" fontId="124" fillId="0" borderId="67" xfId="0" applyFont="1" applyBorder="1" applyAlignment="1">
      <alignment horizontal="centerContinuous" wrapText="1"/>
    </xf>
    <xf numFmtId="0" fontId="124" fillId="0" borderId="1" xfId="0" applyFont="1" applyBorder="1" applyAlignment="1">
      <alignment horizontal="centerContinuous" wrapText="1"/>
    </xf>
    <xf numFmtId="0" fontId="124" fillId="0" borderId="68" xfId="0" applyFont="1" applyBorder="1" applyAlignment="1">
      <alignment horizontal="centerContinuous" wrapText="1"/>
    </xf>
    <xf numFmtId="0" fontId="147" fillId="61" borderId="35" xfId="0" applyFont="1" applyFill="1" applyBorder="1"/>
    <xf numFmtId="0" fontId="130" fillId="61" borderId="35" xfId="0" applyFont="1" applyFill="1" applyBorder="1"/>
    <xf numFmtId="49" fontId="129" fillId="0" borderId="41" xfId="0" quotePrefix="1" applyNumberFormat="1" applyFont="1" applyFill="1" applyBorder="1" applyAlignment="1">
      <alignment horizontal="center"/>
    </xf>
    <xf numFmtId="165" fontId="141" fillId="0" borderId="32" xfId="5" applyNumberFormat="1" applyFont="1" applyFill="1" applyBorder="1" applyAlignment="1" applyProtection="1">
      <alignment horizontal="center" vertical="center" wrapText="1"/>
    </xf>
    <xf numFmtId="165" fontId="141" fillId="0" borderId="76" xfId="5" applyNumberFormat="1" applyFont="1" applyFill="1" applyBorder="1" applyAlignment="1" applyProtection="1">
      <alignment horizontal="center" vertical="center" wrapText="1"/>
    </xf>
    <xf numFmtId="165" fontId="141" fillId="0" borderId="55" xfId="5" applyNumberFormat="1" applyFont="1" applyFill="1" applyBorder="1" applyAlignment="1" applyProtection="1">
      <alignment horizontal="center" vertical="center" wrapText="1"/>
    </xf>
    <xf numFmtId="49" fontId="129" fillId="0" borderId="41" xfId="0" quotePrefix="1" applyNumberFormat="1" applyFont="1" applyBorder="1" applyAlignment="1">
      <alignment horizontal="center"/>
    </xf>
  </cellXfs>
  <cellStyles count="28181">
    <cellStyle name="£Z_x0004_Ç_x0006_^_x0004_" xfId="853" xr:uid="{00000000-0005-0000-0000-000000000000}"/>
    <cellStyle name="£Z_x0004_Ç_x0006_^_x0004_ 2" xfId="854" xr:uid="{00000000-0005-0000-0000-000001000000}"/>
    <cellStyle name="20% - Accent1 10" xfId="855" xr:uid="{00000000-0005-0000-0000-000002000000}"/>
    <cellStyle name="20% - Accent1 2" xfId="30" xr:uid="{00000000-0005-0000-0000-000003000000}"/>
    <cellStyle name="20% - Accent1 2 2" xfId="31" xr:uid="{00000000-0005-0000-0000-000004000000}"/>
    <cellStyle name="20% - Accent1 2 3" xfId="856" xr:uid="{00000000-0005-0000-0000-000005000000}"/>
    <cellStyle name="20% - Accent1 3" xfId="32" xr:uid="{00000000-0005-0000-0000-000006000000}"/>
    <cellStyle name="20% - Accent1 3 2" xfId="857" xr:uid="{00000000-0005-0000-0000-000007000000}"/>
    <cellStyle name="20% - Accent1 4" xfId="33" xr:uid="{00000000-0005-0000-0000-000008000000}"/>
    <cellStyle name="20% - Accent1 4 2" xfId="858" xr:uid="{00000000-0005-0000-0000-000009000000}"/>
    <cellStyle name="20% - Accent1 5" xfId="859" xr:uid="{00000000-0005-0000-0000-00000A000000}"/>
    <cellStyle name="20% - Accent1 6" xfId="860" xr:uid="{00000000-0005-0000-0000-00000B000000}"/>
    <cellStyle name="20% - Accent1 7" xfId="861" xr:uid="{00000000-0005-0000-0000-00000C000000}"/>
    <cellStyle name="20% - Accent1 8" xfId="862" xr:uid="{00000000-0005-0000-0000-00000D000000}"/>
    <cellStyle name="20% - Accent1 9" xfId="863" xr:uid="{00000000-0005-0000-0000-00000E000000}"/>
    <cellStyle name="20% - Accent2 10" xfId="864" xr:uid="{00000000-0005-0000-0000-00000F000000}"/>
    <cellStyle name="20% - Accent2 2" xfId="34" xr:uid="{00000000-0005-0000-0000-000010000000}"/>
    <cellStyle name="20% - Accent2 2 2" xfId="35" xr:uid="{00000000-0005-0000-0000-000011000000}"/>
    <cellStyle name="20% - Accent2 2 3" xfId="865" xr:uid="{00000000-0005-0000-0000-000012000000}"/>
    <cellStyle name="20% - Accent2 3" xfId="36" xr:uid="{00000000-0005-0000-0000-000013000000}"/>
    <cellStyle name="20% - Accent2 3 2" xfId="866" xr:uid="{00000000-0005-0000-0000-000014000000}"/>
    <cellStyle name="20% - Accent2 4" xfId="37" xr:uid="{00000000-0005-0000-0000-000015000000}"/>
    <cellStyle name="20% - Accent2 4 2" xfId="867" xr:uid="{00000000-0005-0000-0000-000016000000}"/>
    <cellStyle name="20% - Accent2 5" xfId="868" xr:uid="{00000000-0005-0000-0000-000017000000}"/>
    <cellStyle name="20% - Accent2 6" xfId="869" xr:uid="{00000000-0005-0000-0000-000018000000}"/>
    <cellStyle name="20% - Accent2 7" xfId="870" xr:uid="{00000000-0005-0000-0000-000019000000}"/>
    <cellStyle name="20% - Accent2 8" xfId="871" xr:uid="{00000000-0005-0000-0000-00001A000000}"/>
    <cellStyle name="20% - Accent2 9" xfId="872" xr:uid="{00000000-0005-0000-0000-00001B000000}"/>
    <cellStyle name="20% - Accent3 10" xfId="873" xr:uid="{00000000-0005-0000-0000-00001C000000}"/>
    <cellStyle name="20% - Accent3 2" xfId="38" xr:uid="{00000000-0005-0000-0000-00001D000000}"/>
    <cellStyle name="20% - Accent3 2 2" xfId="39" xr:uid="{00000000-0005-0000-0000-00001E000000}"/>
    <cellStyle name="20% - Accent3 2 3" xfId="874" xr:uid="{00000000-0005-0000-0000-00001F000000}"/>
    <cellStyle name="20% - Accent3 3" xfId="40" xr:uid="{00000000-0005-0000-0000-000020000000}"/>
    <cellStyle name="20% - Accent3 3 2" xfId="875" xr:uid="{00000000-0005-0000-0000-000021000000}"/>
    <cellStyle name="20% - Accent3 4" xfId="41" xr:uid="{00000000-0005-0000-0000-000022000000}"/>
    <cellStyle name="20% - Accent3 4 2" xfId="876" xr:uid="{00000000-0005-0000-0000-000023000000}"/>
    <cellStyle name="20% - Accent3 5" xfId="877" xr:uid="{00000000-0005-0000-0000-000024000000}"/>
    <cellStyle name="20% - Accent3 6" xfId="878" xr:uid="{00000000-0005-0000-0000-000025000000}"/>
    <cellStyle name="20% - Accent3 7" xfId="879" xr:uid="{00000000-0005-0000-0000-000026000000}"/>
    <cellStyle name="20% - Accent3 8" xfId="880" xr:uid="{00000000-0005-0000-0000-000027000000}"/>
    <cellStyle name="20% - Accent3 9" xfId="881" xr:uid="{00000000-0005-0000-0000-000028000000}"/>
    <cellStyle name="20% - Accent4 10" xfId="882" xr:uid="{00000000-0005-0000-0000-000029000000}"/>
    <cellStyle name="20% - Accent4 2" xfId="42" xr:uid="{00000000-0005-0000-0000-00002A000000}"/>
    <cellStyle name="20% - Accent4 2 2" xfId="43" xr:uid="{00000000-0005-0000-0000-00002B000000}"/>
    <cellStyle name="20% - Accent4 2 3" xfId="883" xr:uid="{00000000-0005-0000-0000-00002C000000}"/>
    <cellStyle name="20% - Accent4 3" xfId="44" xr:uid="{00000000-0005-0000-0000-00002D000000}"/>
    <cellStyle name="20% - Accent4 3 2" xfId="884" xr:uid="{00000000-0005-0000-0000-00002E000000}"/>
    <cellStyle name="20% - Accent4 4" xfId="45" xr:uid="{00000000-0005-0000-0000-00002F000000}"/>
    <cellStyle name="20% - Accent4 4 2" xfId="885" xr:uid="{00000000-0005-0000-0000-000030000000}"/>
    <cellStyle name="20% - Accent4 5" xfId="46" xr:uid="{00000000-0005-0000-0000-000031000000}"/>
    <cellStyle name="20% - Accent4 5 2" xfId="886" xr:uid="{00000000-0005-0000-0000-000032000000}"/>
    <cellStyle name="20% - Accent4 6" xfId="887" xr:uid="{00000000-0005-0000-0000-000033000000}"/>
    <cellStyle name="20% - Accent4 7" xfId="888" xr:uid="{00000000-0005-0000-0000-000034000000}"/>
    <cellStyle name="20% - Accent4 8" xfId="889" xr:uid="{00000000-0005-0000-0000-000035000000}"/>
    <cellStyle name="20% - Accent4 9" xfId="890" xr:uid="{00000000-0005-0000-0000-000036000000}"/>
    <cellStyle name="20% - Accent5 10" xfId="891" xr:uid="{00000000-0005-0000-0000-000037000000}"/>
    <cellStyle name="20% - Accent5 2" xfId="47" xr:uid="{00000000-0005-0000-0000-000038000000}"/>
    <cellStyle name="20% - Accent5 2 2" xfId="48" xr:uid="{00000000-0005-0000-0000-000039000000}"/>
    <cellStyle name="20% - Accent5 2 3" xfId="892" xr:uid="{00000000-0005-0000-0000-00003A000000}"/>
    <cellStyle name="20% - Accent5 3" xfId="49" xr:uid="{00000000-0005-0000-0000-00003B000000}"/>
    <cellStyle name="20% - Accent5 3 2" xfId="893" xr:uid="{00000000-0005-0000-0000-00003C000000}"/>
    <cellStyle name="20% - Accent5 4" xfId="50" xr:uid="{00000000-0005-0000-0000-00003D000000}"/>
    <cellStyle name="20% - Accent5 4 2" xfId="894" xr:uid="{00000000-0005-0000-0000-00003E000000}"/>
    <cellStyle name="20% - Accent5 5" xfId="895" xr:uid="{00000000-0005-0000-0000-00003F000000}"/>
    <cellStyle name="20% - Accent5 6" xfId="896" xr:uid="{00000000-0005-0000-0000-000040000000}"/>
    <cellStyle name="20% - Accent5 7" xfId="897" xr:uid="{00000000-0005-0000-0000-000041000000}"/>
    <cellStyle name="20% - Accent5 8" xfId="898" xr:uid="{00000000-0005-0000-0000-000042000000}"/>
    <cellStyle name="20% - Accent5 9" xfId="899" xr:uid="{00000000-0005-0000-0000-000043000000}"/>
    <cellStyle name="20% - Accent6 10" xfId="900" xr:uid="{00000000-0005-0000-0000-000044000000}"/>
    <cellStyle name="20% - Accent6 2" xfId="51" xr:uid="{00000000-0005-0000-0000-000045000000}"/>
    <cellStyle name="20% - Accent6 2 2" xfId="52" xr:uid="{00000000-0005-0000-0000-000046000000}"/>
    <cellStyle name="20% - Accent6 2 3" xfId="901" xr:uid="{00000000-0005-0000-0000-000047000000}"/>
    <cellStyle name="20% - Accent6 3" xfId="53" xr:uid="{00000000-0005-0000-0000-000048000000}"/>
    <cellStyle name="20% - Accent6 3 2" xfId="902" xr:uid="{00000000-0005-0000-0000-000049000000}"/>
    <cellStyle name="20% - Accent6 4" xfId="54" xr:uid="{00000000-0005-0000-0000-00004A000000}"/>
    <cellStyle name="20% - Accent6 4 2" xfId="903" xr:uid="{00000000-0005-0000-0000-00004B000000}"/>
    <cellStyle name="20% - Accent6 5" xfId="904" xr:uid="{00000000-0005-0000-0000-00004C000000}"/>
    <cellStyle name="20% - Accent6 6" xfId="905" xr:uid="{00000000-0005-0000-0000-00004D000000}"/>
    <cellStyle name="20% - Accent6 7" xfId="906" xr:uid="{00000000-0005-0000-0000-00004E000000}"/>
    <cellStyle name="20% - Accent6 8" xfId="907" xr:uid="{00000000-0005-0000-0000-00004F000000}"/>
    <cellStyle name="20% - Accent6 9" xfId="908" xr:uid="{00000000-0005-0000-0000-000050000000}"/>
    <cellStyle name="40% - Accent1 10" xfId="909" xr:uid="{00000000-0005-0000-0000-000051000000}"/>
    <cellStyle name="40% - Accent1 2" xfId="55" xr:uid="{00000000-0005-0000-0000-000052000000}"/>
    <cellStyle name="40% - Accent1 2 2" xfId="56" xr:uid="{00000000-0005-0000-0000-000053000000}"/>
    <cellStyle name="40% - Accent1 2 3" xfId="910" xr:uid="{00000000-0005-0000-0000-000054000000}"/>
    <cellStyle name="40% - Accent1 3" xfId="57" xr:uid="{00000000-0005-0000-0000-000055000000}"/>
    <cellStyle name="40% - Accent1 3 2" xfId="911" xr:uid="{00000000-0005-0000-0000-000056000000}"/>
    <cellStyle name="40% - Accent1 4" xfId="58" xr:uid="{00000000-0005-0000-0000-000057000000}"/>
    <cellStyle name="40% - Accent1 4 2" xfId="912" xr:uid="{00000000-0005-0000-0000-000058000000}"/>
    <cellStyle name="40% - Accent1 5" xfId="913" xr:uid="{00000000-0005-0000-0000-000059000000}"/>
    <cellStyle name="40% - Accent1 6" xfId="914" xr:uid="{00000000-0005-0000-0000-00005A000000}"/>
    <cellStyle name="40% - Accent1 7" xfId="915" xr:uid="{00000000-0005-0000-0000-00005B000000}"/>
    <cellStyle name="40% - Accent1 8" xfId="916" xr:uid="{00000000-0005-0000-0000-00005C000000}"/>
    <cellStyle name="40% - Accent1 9" xfId="917" xr:uid="{00000000-0005-0000-0000-00005D000000}"/>
    <cellStyle name="40% - Accent2 10" xfId="918" xr:uid="{00000000-0005-0000-0000-00005E000000}"/>
    <cellStyle name="40% - Accent2 2" xfId="59" xr:uid="{00000000-0005-0000-0000-00005F000000}"/>
    <cellStyle name="40% - Accent2 2 2" xfId="60" xr:uid="{00000000-0005-0000-0000-000060000000}"/>
    <cellStyle name="40% - Accent2 2 3" xfId="919" xr:uid="{00000000-0005-0000-0000-000061000000}"/>
    <cellStyle name="40% - Accent2 3" xfId="61" xr:uid="{00000000-0005-0000-0000-000062000000}"/>
    <cellStyle name="40% - Accent2 3 2" xfId="920" xr:uid="{00000000-0005-0000-0000-000063000000}"/>
    <cellStyle name="40% - Accent2 4" xfId="62" xr:uid="{00000000-0005-0000-0000-000064000000}"/>
    <cellStyle name="40% - Accent2 4 2" xfId="921" xr:uid="{00000000-0005-0000-0000-000065000000}"/>
    <cellStyle name="40% - Accent2 5" xfId="922" xr:uid="{00000000-0005-0000-0000-000066000000}"/>
    <cellStyle name="40% - Accent2 6" xfId="923" xr:uid="{00000000-0005-0000-0000-000067000000}"/>
    <cellStyle name="40% - Accent2 7" xfId="924" xr:uid="{00000000-0005-0000-0000-000068000000}"/>
    <cellStyle name="40% - Accent2 8" xfId="925" xr:uid="{00000000-0005-0000-0000-000069000000}"/>
    <cellStyle name="40% - Accent2 9" xfId="926" xr:uid="{00000000-0005-0000-0000-00006A000000}"/>
    <cellStyle name="40% - Accent3 10" xfId="927" xr:uid="{00000000-0005-0000-0000-00006B000000}"/>
    <cellStyle name="40% - Accent3 2" xfId="63" xr:uid="{00000000-0005-0000-0000-00006C000000}"/>
    <cellStyle name="40% - Accent3 2 2" xfId="64" xr:uid="{00000000-0005-0000-0000-00006D000000}"/>
    <cellStyle name="40% - Accent3 2 3" xfId="928" xr:uid="{00000000-0005-0000-0000-00006E000000}"/>
    <cellStyle name="40% - Accent3 3" xfId="65" xr:uid="{00000000-0005-0000-0000-00006F000000}"/>
    <cellStyle name="40% - Accent3 3 2" xfId="929" xr:uid="{00000000-0005-0000-0000-000070000000}"/>
    <cellStyle name="40% - Accent3 4" xfId="66" xr:uid="{00000000-0005-0000-0000-000071000000}"/>
    <cellStyle name="40% - Accent3 4 2" xfId="930" xr:uid="{00000000-0005-0000-0000-000072000000}"/>
    <cellStyle name="40% - Accent3 5" xfId="931" xr:uid="{00000000-0005-0000-0000-000073000000}"/>
    <cellStyle name="40% - Accent3 6" xfId="932" xr:uid="{00000000-0005-0000-0000-000074000000}"/>
    <cellStyle name="40% - Accent3 7" xfId="933" xr:uid="{00000000-0005-0000-0000-000075000000}"/>
    <cellStyle name="40% - Accent3 8" xfId="934" xr:uid="{00000000-0005-0000-0000-000076000000}"/>
    <cellStyle name="40% - Accent3 9" xfId="935" xr:uid="{00000000-0005-0000-0000-000077000000}"/>
    <cellStyle name="40% - Accent4 10" xfId="936" xr:uid="{00000000-0005-0000-0000-000078000000}"/>
    <cellStyle name="40% - Accent4 2" xfId="67" xr:uid="{00000000-0005-0000-0000-000079000000}"/>
    <cellStyle name="40% - Accent4 2 2" xfId="68" xr:uid="{00000000-0005-0000-0000-00007A000000}"/>
    <cellStyle name="40% - Accent4 2 3" xfId="937" xr:uid="{00000000-0005-0000-0000-00007B000000}"/>
    <cellStyle name="40% - Accent4 3" xfId="69" xr:uid="{00000000-0005-0000-0000-00007C000000}"/>
    <cellStyle name="40% - Accent4 3 2" xfId="938" xr:uid="{00000000-0005-0000-0000-00007D000000}"/>
    <cellStyle name="40% - Accent4 4" xfId="70" xr:uid="{00000000-0005-0000-0000-00007E000000}"/>
    <cellStyle name="40% - Accent4 4 2" xfId="939" xr:uid="{00000000-0005-0000-0000-00007F000000}"/>
    <cellStyle name="40% - Accent4 5" xfId="940" xr:uid="{00000000-0005-0000-0000-000080000000}"/>
    <cellStyle name="40% - Accent4 6" xfId="941" xr:uid="{00000000-0005-0000-0000-000081000000}"/>
    <cellStyle name="40% - Accent4 7" xfId="942" xr:uid="{00000000-0005-0000-0000-000082000000}"/>
    <cellStyle name="40% - Accent4 8" xfId="943" xr:uid="{00000000-0005-0000-0000-000083000000}"/>
    <cellStyle name="40% - Accent4 9" xfId="944" xr:uid="{00000000-0005-0000-0000-000084000000}"/>
    <cellStyle name="40% - Accent5 10" xfId="945" xr:uid="{00000000-0005-0000-0000-000085000000}"/>
    <cellStyle name="40% - Accent5 2" xfId="71" xr:uid="{00000000-0005-0000-0000-000086000000}"/>
    <cellStyle name="40% - Accent5 2 2" xfId="72" xr:uid="{00000000-0005-0000-0000-000087000000}"/>
    <cellStyle name="40% - Accent5 2 3" xfId="946" xr:uid="{00000000-0005-0000-0000-000088000000}"/>
    <cellStyle name="40% - Accent5 3" xfId="73" xr:uid="{00000000-0005-0000-0000-000089000000}"/>
    <cellStyle name="40% - Accent5 3 2" xfId="947" xr:uid="{00000000-0005-0000-0000-00008A000000}"/>
    <cellStyle name="40% - Accent5 4" xfId="74" xr:uid="{00000000-0005-0000-0000-00008B000000}"/>
    <cellStyle name="40% - Accent5 4 2" xfId="948" xr:uid="{00000000-0005-0000-0000-00008C000000}"/>
    <cellStyle name="40% - Accent5 5" xfId="949" xr:uid="{00000000-0005-0000-0000-00008D000000}"/>
    <cellStyle name="40% - Accent5 6" xfId="950" xr:uid="{00000000-0005-0000-0000-00008E000000}"/>
    <cellStyle name="40% - Accent5 7" xfId="951" xr:uid="{00000000-0005-0000-0000-00008F000000}"/>
    <cellStyle name="40% - Accent5 8" xfId="952" xr:uid="{00000000-0005-0000-0000-000090000000}"/>
    <cellStyle name="40% - Accent5 9" xfId="953" xr:uid="{00000000-0005-0000-0000-000091000000}"/>
    <cellStyle name="40% - Accent6 10" xfId="954" xr:uid="{00000000-0005-0000-0000-000092000000}"/>
    <cellStyle name="40% - Accent6 2" xfId="75" xr:uid="{00000000-0005-0000-0000-000093000000}"/>
    <cellStyle name="40% - Accent6 2 2" xfId="76" xr:uid="{00000000-0005-0000-0000-000094000000}"/>
    <cellStyle name="40% - Accent6 2 3" xfId="955" xr:uid="{00000000-0005-0000-0000-000095000000}"/>
    <cellStyle name="40% - Accent6 3" xfId="77" xr:uid="{00000000-0005-0000-0000-000096000000}"/>
    <cellStyle name="40% - Accent6 3 2" xfId="956" xr:uid="{00000000-0005-0000-0000-000097000000}"/>
    <cellStyle name="40% - Accent6 4" xfId="78" xr:uid="{00000000-0005-0000-0000-000098000000}"/>
    <cellStyle name="40% - Accent6 4 2" xfId="957" xr:uid="{00000000-0005-0000-0000-000099000000}"/>
    <cellStyle name="40% - Accent6 5" xfId="958" xr:uid="{00000000-0005-0000-0000-00009A000000}"/>
    <cellStyle name="40% - Accent6 6" xfId="959" xr:uid="{00000000-0005-0000-0000-00009B000000}"/>
    <cellStyle name="40% - Accent6 7" xfId="960" xr:uid="{00000000-0005-0000-0000-00009C000000}"/>
    <cellStyle name="40% - Accent6 8" xfId="961" xr:uid="{00000000-0005-0000-0000-00009D000000}"/>
    <cellStyle name="40% - Accent6 9" xfId="962" xr:uid="{00000000-0005-0000-0000-00009E000000}"/>
    <cellStyle name="60% - Accent1 10" xfId="963" xr:uid="{00000000-0005-0000-0000-00009F000000}"/>
    <cellStyle name="60% - Accent1 2" xfId="79" xr:uid="{00000000-0005-0000-0000-0000A0000000}"/>
    <cellStyle name="60% - Accent1 2 2" xfId="80" xr:uid="{00000000-0005-0000-0000-0000A1000000}"/>
    <cellStyle name="60% - Accent1 2 3" xfId="964" xr:uid="{00000000-0005-0000-0000-0000A2000000}"/>
    <cellStyle name="60% - Accent1 3" xfId="81" xr:uid="{00000000-0005-0000-0000-0000A3000000}"/>
    <cellStyle name="60% - Accent1 3 2" xfId="965" xr:uid="{00000000-0005-0000-0000-0000A4000000}"/>
    <cellStyle name="60% - Accent1 4" xfId="82" xr:uid="{00000000-0005-0000-0000-0000A5000000}"/>
    <cellStyle name="60% - Accent1 4 2" xfId="966" xr:uid="{00000000-0005-0000-0000-0000A6000000}"/>
    <cellStyle name="60% - Accent1 5" xfId="967" xr:uid="{00000000-0005-0000-0000-0000A7000000}"/>
    <cellStyle name="60% - Accent1 6" xfId="968" xr:uid="{00000000-0005-0000-0000-0000A8000000}"/>
    <cellStyle name="60% - Accent1 7" xfId="969" xr:uid="{00000000-0005-0000-0000-0000A9000000}"/>
    <cellStyle name="60% - Accent1 8" xfId="970" xr:uid="{00000000-0005-0000-0000-0000AA000000}"/>
    <cellStyle name="60% - Accent1 9" xfId="971" xr:uid="{00000000-0005-0000-0000-0000AB000000}"/>
    <cellStyle name="60% - Accent2 10" xfId="972" xr:uid="{00000000-0005-0000-0000-0000AC000000}"/>
    <cellStyle name="60% - Accent2 2" xfId="83" xr:uid="{00000000-0005-0000-0000-0000AD000000}"/>
    <cellStyle name="60% - Accent2 2 2" xfId="84" xr:uid="{00000000-0005-0000-0000-0000AE000000}"/>
    <cellStyle name="60% - Accent2 2 3" xfId="973" xr:uid="{00000000-0005-0000-0000-0000AF000000}"/>
    <cellStyle name="60% - Accent2 3" xfId="85" xr:uid="{00000000-0005-0000-0000-0000B0000000}"/>
    <cellStyle name="60% - Accent2 3 2" xfId="974" xr:uid="{00000000-0005-0000-0000-0000B1000000}"/>
    <cellStyle name="60% - Accent2 4" xfId="86" xr:uid="{00000000-0005-0000-0000-0000B2000000}"/>
    <cellStyle name="60% - Accent2 4 2" xfId="975" xr:uid="{00000000-0005-0000-0000-0000B3000000}"/>
    <cellStyle name="60% - Accent2 5" xfId="976" xr:uid="{00000000-0005-0000-0000-0000B4000000}"/>
    <cellStyle name="60% - Accent2 6" xfId="977" xr:uid="{00000000-0005-0000-0000-0000B5000000}"/>
    <cellStyle name="60% - Accent2 7" xfId="978" xr:uid="{00000000-0005-0000-0000-0000B6000000}"/>
    <cellStyle name="60% - Accent2 8" xfId="979" xr:uid="{00000000-0005-0000-0000-0000B7000000}"/>
    <cellStyle name="60% - Accent2 9" xfId="980" xr:uid="{00000000-0005-0000-0000-0000B8000000}"/>
    <cellStyle name="60% - Accent3 10" xfId="981" xr:uid="{00000000-0005-0000-0000-0000B9000000}"/>
    <cellStyle name="60% - Accent3 2" xfId="87" xr:uid="{00000000-0005-0000-0000-0000BA000000}"/>
    <cellStyle name="60% - Accent3 2 2" xfId="88" xr:uid="{00000000-0005-0000-0000-0000BB000000}"/>
    <cellStyle name="60% - Accent3 2 3" xfId="982" xr:uid="{00000000-0005-0000-0000-0000BC000000}"/>
    <cellStyle name="60% - Accent3 3" xfId="89" xr:uid="{00000000-0005-0000-0000-0000BD000000}"/>
    <cellStyle name="60% - Accent3 3 2" xfId="983" xr:uid="{00000000-0005-0000-0000-0000BE000000}"/>
    <cellStyle name="60% - Accent3 4" xfId="90" xr:uid="{00000000-0005-0000-0000-0000BF000000}"/>
    <cellStyle name="60% - Accent3 4 2" xfId="984" xr:uid="{00000000-0005-0000-0000-0000C0000000}"/>
    <cellStyle name="60% - Accent3 5" xfId="985" xr:uid="{00000000-0005-0000-0000-0000C1000000}"/>
    <cellStyle name="60% - Accent3 6" xfId="986" xr:uid="{00000000-0005-0000-0000-0000C2000000}"/>
    <cellStyle name="60% - Accent3 7" xfId="987" xr:uid="{00000000-0005-0000-0000-0000C3000000}"/>
    <cellStyle name="60% - Accent3 8" xfId="988" xr:uid="{00000000-0005-0000-0000-0000C4000000}"/>
    <cellStyle name="60% - Accent3 9" xfId="989" xr:uid="{00000000-0005-0000-0000-0000C5000000}"/>
    <cellStyle name="60% - Accent4 10" xfId="990" xr:uid="{00000000-0005-0000-0000-0000C6000000}"/>
    <cellStyle name="60% - Accent4 2" xfId="91" xr:uid="{00000000-0005-0000-0000-0000C7000000}"/>
    <cellStyle name="60% - Accent4 2 2" xfId="92" xr:uid="{00000000-0005-0000-0000-0000C8000000}"/>
    <cellStyle name="60% - Accent4 2 3" xfId="991" xr:uid="{00000000-0005-0000-0000-0000C9000000}"/>
    <cellStyle name="60% - Accent4 3" xfId="93" xr:uid="{00000000-0005-0000-0000-0000CA000000}"/>
    <cellStyle name="60% - Accent4 3 2" xfId="992" xr:uid="{00000000-0005-0000-0000-0000CB000000}"/>
    <cellStyle name="60% - Accent4 4" xfId="94" xr:uid="{00000000-0005-0000-0000-0000CC000000}"/>
    <cellStyle name="60% - Accent4 4 2" xfId="993" xr:uid="{00000000-0005-0000-0000-0000CD000000}"/>
    <cellStyle name="60% - Accent4 5" xfId="994" xr:uid="{00000000-0005-0000-0000-0000CE000000}"/>
    <cellStyle name="60% - Accent4 6" xfId="995" xr:uid="{00000000-0005-0000-0000-0000CF000000}"/>
    <cellStyle name="60% - Accent4 7" xfId="996" xr:uid="{00000000-0005-0000-0000-0000D0000000}"/>
    <cellStyle name="60% - Accent4 8" xfId="997" xr:uid="{00000000-0005-0000-0000-0000D1000000}"/>
    <cellStyle name="60% - Accent4 9" xfId="998" xr:uid="{00000000-0005-0000-0000-0000D2000000}"/>
    <cellStyle name="60% - Accent5 10" xfId="999" xr:uid="{00000000-0005-0000-0000-0000D3000000}"/>
    <cellStyle name="60% - Accent5 2" xfId="95" xr:uid="{00000000-0005-0000-0000-0000D4000000}"/>
    <cellStyle name="60% - Accent5 2 2" xfId="96" xr:uid="{00000000-0005-0000-0000-0000D5000000}"/>
    <cellStyle name="60% - Accent5 2 3" xfId="1000" xr:uid="{00000000-0005-0000-0000-0000D6000000}"/>
    <cellStyle name="60% - Accent5 3" xfId="97" xr:uid="{00000000-0005-0000-0000-0000D7000000}"/>
    <cellStyle name="60% - Accent5 3 2" xfId="1001" xr:uid="{00000000-0005-0000-0000-0000D8000000}"/>
    <cellStyle name="60% - Accent5 4" xfId="98" xr:uid="{00000000-0005-0000-0000-0000D9000000}"/>
    <cellStyle name="60% - Accent5 4 2" xfId="1002" xr:uid="{00000000-0005-0000-0000-0000DA000000}"/>
    <cellStyle name="60% - Accent5 5" xfId="1003" xr:uid="{00000000-0005-0000-0000-0000DB000000}"/>
    <cellStyle name="60% - Accent5 6" xfId="1004" xr:uid="{00000000-0005-0000-0000-0000DC000000}"/>
    <cellStyle name="60% - Accent5 7" xfId="1005" xr:uid="{00000000-0005-0000-0000-0000DD000000}"/>
    <cellStyle name="60% - Accent5 8" xfId="1006" xr:uid="{00000000-0005-0000-0000-0000DE000000}"/>
    <cellStyle name="60% - Accent5 9" xfId="1007" xr:uid="{00000000-0005-0000-0000-0000DF000000}"/>
    <cellStyle name="60% - Accent6 10" xfId="1008" xr:uid="{00000000-0005-0000-0000-0000E0000000}"/>
    <cellStyle name="60% - Accent6 2" xfId="99" xr:uid="{00000000-0005-0000-0000-0000E1000000}"/>
    <cellStyle name="60% - Accent6 2 2" xfId="100" xr:uid="{00000000-0005-0000-0000-0000E2000000}"/>
    <cellStyle name="60% - Accent6 2 3" xfId="1009" xr:uid="{00000000-0005-0000-0000-0000E3000000}"/>
    <cellStyle name="60% - Accent6 3" xfId="101" xr:uid="{00000000-0005-0000-0000-0000E4000000}"/>
    <cellStyle name="60% - Accent6 3 2" xfId="1010" xr:uid="{00000000-0005-0000-0000-0000E5000000}"/>
    <cellStyle name="60% - Accent6 4" xfId="102" xr:uid="{00000000-0005-0000-0000-0000E6000000}"/>
    <cellStyle name="60% - Accent6 4 2" xfId="1011" xr:uid="{00000000-0005-0000-0000-0000E7000000}"/>
    <cellStyle name="60% - Accent6 5" xfId="1012" xr:uid="{00000000-0005-0000-0000-0000E8000000}"/>
    <cellStyle name="60% - Accent6 6" xfId="1013" xr:uid="{00000000-0005-0000-0000-0000E9000000}"/>
    <cellStyle name="60% - Accent6 7" xfId="1014" xr:uid="{00000000-0005-0000-0000-0000EA000000}"/>
    <cellStyle name="60% - Accent6 8" xfId="1015" xr:uid="{00000000-0005-0000-0000-0000EB000000}"/>
    <cellStyle name="60% - Accent6 9" xfId="1016" xr:uid="{00000000-0005-0000-0000-0000EC000000}"/>
    <cellStyle name="Accent1 10" xfId="1017" xr:uid="{00000000-0005-0000-0000-0000ED000000}"/>
    <cellStyle name="Accent1 2" xfId="103" xr:uid="{00000000-0005-0000-0000-0000EE000000}"/>
    <cellStyle name="Accent1 2 2" xfId="104" xr:uid="{00000000-0005-0000-0000-0000EF000000}"/>
    <cellStyle name="Accent1 2 3" xfId="1018" xr:uid="{00000000-0005-0000-0000-0000F0000000}"/>
    <cellStyle name="Accent1 3" xfId="105" xr:uid="{00000000-0005-0000-0000-0000F1000000}"/>
    <cellStyle name="Accent1 3 2" xfId="1019" xr:uid="{00000000-0005-0000-0000-0000F2000000}"/>
    <cellStyle name="Accent1 4" xfId="106" xr:uid="{00000000-0005-0000-0000-0000F3000000}"/>
    <cellStyle name="Accent1 4 2" xfId="1020" xr:uid="{00000000-0005-0000-0000-0000F4000000}"/>
    <cellStyle name="Accent1 5" xfId="1021" xr:uid="{00000000-0005-0000-0000-0000F5000000}"/>
    <cellStyle name="Accent1 6" xfId="1022" xr:uid="{00000000-0005-0000-0000-0000F6000000}"/>
    <cellStyle name="Accent1 7" xfId="1023" xr:uid="{00000000-0005-0000-0000-0000F7000000}"/>
    <cellStyle name="Accent1 8" xfId="1024" xr:uid="{00000000-0005-0000-0000-0000F8000000}"/>
    <cellStyle name="Accent1 9" xfId="1025" xr:uid="{00000000-0005-0000-0000-0000F9000000}"/>
    <cellStyle name="Accent2 10" xfId="1026" xr:uid="{00000000-0005-0000-0000-0000FA000000}"/>
    <cellStyle name="Accent2 2" xfId="107" xr:uid="{00000000-0005-0000-0000-0000FB000000}"/>
    <cellStyle name="Accent2 2 2" xfId="108" xr:uid="{00000000-0005-0000-0000-0000FC000000}"/>
    <cellStyle name="Accent2 2 3" xfId="1027" xr:uid="{00000000-0005-0000-0000-0000FD000000}"/>
    <cellStyle name="Accent2 3" xfId="109" xr:uid="{00000000-0005-0000-0000-0000FE000000}"/>
    <cellStyle name="Accent2 3 2" xfId="1028" xr:uid="{00000000-0005-0000-0000-0000FF000000}"/>
    <cellStyle name="Accent2 4" xfId="110" xr:uid="{00000000-0005-0000-0000-000000010000}"/>
    <cellStyle name="Accent2 4 2" xfId="1029" xr:uid="{00000000-0005-0000-0000-000001010000}"/>
    <cellStyle name="Accent2 5" xfId="1030" xr:uid="{00000000-0005-0000-0000-000002010000}"/>
    <cellStyle name="Accent2 6" xfId="1031" xr:uid="{00000000-0005-0000-0000-000003010000}"/>
    <cellStyle name="Accent2 7" xfId="1032" xr:uid="{00000000-0005-0000-0000-000004010000}"/>
    <cellStyle name="Accent2 8" xfId="1033" xr:uid="{00000000-0005-0000-0000-000005010000}"/>
    <cellStyle name="Accent2 9" xfId="1034" xr:uid="{00000000-0005-0000-0000-000006010000}"/>
    <cellStyle name="Accent3 10" xfId="1035" xr:uid="{00000000-0005-0000-0000-000007010000}"/>
    <cellStyle name="Accent3 2" xfId="111" xr:uid="{00000000-0005-0000-0000-000008010000}"/>
    <cellStyle name="Accent3 2 2" xfId="112" xr:uid="{00000000-0005-0000-0000-000009010000}"/>
    <cellStyle name="Accent3 2 3" xfId="1036" xr:uid="{00000000-0005-0000-0000-00000A010000}"/>
    <cellStyle name="Accent3 3" xfId="113" xr:uid="{00000000-0005-0000-0000-00000B010000}"/>
    <cellStyle name="Accent3 3 2" xfId="1037" xr:uid="{00000000-0005-0000-0000-00000C010000}"/>
    <cellStyle name="Accent3 4" xfId="114" xr:uid="{00000000-0005-0000-0000-00000D010000}"/>
    <cellStyle name="Accent3 4 2" xfId="1038" xr:uid="{00000000-0005-0000-0000-00000E010000}"/>
    <cellStyle name="Accent3 5" xfId="1039" xr:uid="{00000000-0005-0000-0000-00000F010000}"/>
    <cellStyle name="Accent3 6" xfId="1040" xr:uid="{00000000-0005-0000-0000-000010010000}"/>
    <cellStyle name="Accent3 7" xfId="1041" xr:uid="{00000000-0005-0000-0000-000011010000}"/>
    <cellStyle name="Accent3 8" xfId="1042" xr:uid="{00000000-0005-0000-0000-000012010000}"/>
    <cellStyle name="Accent3 9" xfId="1043" xr:uid="{00000000-0005-0000-0000-000013010000}"/>
    <cellStyle name="Accent4 10" xfId="1044" xr:uid="{00000000-0005-0000-0000-000014010000}"/>
    <cellStyle name="Accent4 2" xfId="115" xr:uid="{00000000-0005-0000-0000-000015010000}"/>
    <cellStyle name="Accent4 2 2" xfId="116" xr:uid="{00000000-0005-0000-0000-000016010000}"/>
    <cellStyle name="Accent4 2 3" xfId="1045" xr:uid="{00000000-0005-0000-0000-000017010000}"/>
    <cellStyle name="Accent4 3" xfId="117" xr:uid="{00000000-0005-0000-0000-000018010000}"/>
    <cellStyle name="Accent4 3 2" xfId="1046" xr:uid="{00000000-0005-0000-0000-000019010000}"/>
    <cellStyle name="Accent4 4" xfId="118" xr:uid="{00000000-0005-0000-0000-00001A010000}"/>
    <cellStyle name="Accent4 4 2" xfId="1047" xr:uid="{00000000-0005-0000-0000-00001B010000}"/>
    <cellStyle name="Accent4 5" xfId="119" xr:uid="{00000000-0005-0000-0000-00001C010000}"/>
    <cellStyle name="Accent4 5 2" xfId="1048" xr:uid="{00000000-0005-0000-0000-00001D010000}"/>
    <cellStyle name="Accent4 6" xfId="1049" xr:uid="{00000000-0005-0000-0000-00001E010000}"/>
    <cellStyle name="Accent4 7" xfId="1050" xr:uid="{00000000-0005-0000-0000-00001F010000}"/>
    <cellStyle name="Accent4 8" xfId="1051" xr:uid="{00000000-0005-0000-0000-000020010000}"/>
    <cellStyle name="Accent4 9" xfId="1052" xr:uid="{00000000-0005-0000-0000-000021010000}"/>
    <cellStyle name="Accent5 10" xfId="1053" xr:uid="{00000000-0005-0000-0000-000022010000}"/>
    <cellStyle name="Accent5 2" xfId="120" xr:uid="{00000000-0005-0000-0000-000023010000}"/>
    <cellStyle name="Accent5 2 2" xfId="121" xr:uid="{00000000-0005-0000-0000-000024010000}"/>
    <cellStyle name="Accent5 2 3" xfId="1054" xr:uid="{00000000-0005-0000-0000-000025010000}"/>
    <cellStyle name="Accent5 3" xfId="122" xr:uid="{00000000-0005-0000-0000-000026010000}"/>
    <cellStyle name="Accent5 3 2" xfId="1055" xr:uid="{00000000-0005-0000-0000-000027010000}"/>
    <cellStyle name="Accent5 4" xfId="123" xr:uid="{00000000-0005-0000-0000-000028010000}"/>
    <cellStyle name="Accent5 4 2" xfId="1056" xr:uid="{00000000-0005-0000-0000-000029010000}"/>
    <cellStyle name="Accent5 5" xfId="1057" xr:uid="{00000000-0005-0000-0000-00002A010000}"/>
    <cellStyle name="Accent5 6" xfId="1058" xr:uid="{00000000-0005-0000-0000-00002B010000}"/>
    <cellStyle name="Accent5 7" xfId="1059" xr:uid="{00000000-0005-0000-0000-00002C010000}"/>
    <cellStyle name="Accent5 8" xfId="1060" xr:uid="{00000000-0005-0000-0000-00002D010000}"/>
    <cellStyle name="Accent5 9" xfId="1061" xr:uid="{00000000-0005-0000-0000-00002E010000}"/>
    <cellStyle name="Accent6 10" xfId="1062" xr:uid="{00000000-0005-0000-0000-00002F010000}"/>
    <cellStyle name="Accent6 2" xfId="124" xr:uid="{00000000-0005-0000-0000-000030010000}"/>
    <cellStyle name="Accent6 2 2" xfId="125" xr:uid="{00000000-0005-0000-0000-000031010000}"/>
    <cellStyle name="Accent6 2 3" xfId="1063" xr:uid="{00000000-0005-0000-0000-000032010000}"/>
    <cellStyle name="Accent6 3" xfId="126" xr:uid="{00000000-0005-0000-0000-000033010000}"/>
    <cellStyle name="Accent6 3 2" xfId="1064" xr:uid="{00000000-0005-0000-0000-000034010000}"/>
    <cellStyle name="Accent6 4" xfId="127" xr:uid="{00000000-0005-0000-0000-000035010000}"/>
    <cellStyle name="Accent6 4 2" xfId="1065" xr:uid="{00000000-0005-0000-0000-000036010000}"/>
    <cellStyle name="Accent6 5" xfId="1066" xr:uid="{00000000-0005-0000-0000-000037010000}"/>
    <cellStyle name="Accent6 6" xfId="1067" xr:uid="{00000000-0005-0000-0000-000038010000}"/>
    <cellStyle name="Accent6 7" xfId="1068" xr:uid="{00000000-0005-0000-0000-000039010000}"/>
    <cellStyle name="Accent6 8" xfId="1069" xr:uid="{00000000-0005-0000-0000-00003A010000}"/>
    <cellStyle name="Accent6 9" xfId="1070" xr:uid="{00000000-0005-0000-0000-00003B010000}"/>
    <cellStyle name="Bad 10" xfId="1071" xr:uid="{00000000-0005-0000-0000-00003C010000}"/>
    <cellStyle name="Bad 2" xfId="128" xr:uid="{00000000-0005-0000-0000-00003D010000}"/>
    <cellStyle name="Bad 2 2" xfId="129" xr:uid="{00000000-0005-0000-0000-00003E010000}"/>
    <cellStyle name="Bad 2 3" xfId="1072" xr:uid="{00000000-0005-0000-0000-00003F010000}"/>
    <cellStyle name="Bad 3" xfId="130" xr:uid="{00000000-0005-0000-0000-000040010000}"/>
    <cellStyle name="Bad 3 2" xfId="1073" xr:uid="{00000000-0005-0000-0000-000041010000}"/>
    <cellStyle name="Bad 4" xfId="131" xr:uid="{00000000-0005-0000-0000-000042010000}"/>
    <cellStyle name="Bad 4 2" xfId="1074" xr:uid="{00000000-0005-0000-0000-000043010000}"/>
    <cellStyle name="Bad 5" xfId="1075" xr:uid="{00000000-0005-0000-0000-000044010000}"/>
    <cellStyle name="Bad 6" xfId="1076" xr:uid="{00000000-0005-0000-0000-000045010000}"/>
    <cellStyle name="Bad 7" xfId="1077" xr:uid="{00000000-0005-0000-0000-000046010000}"/>
    <cellStyle name="Bad 8" xfId="1078" xr:uid="{00000000-0005-0000-0000-000047010000}"/>
    <cellStyle name="Bad 9" xfId="1079" xr:uid="{00000000-0005-0000-0000-000048010000}"/>
    <cellStyle name="Calculation 10" xfId="1080" xr:uid="{00000000-0005-0000-0000-000049010000}"/>
    <cellStyle name="Calculation 2" xfId="132" xr:uid="{00000000-0005-0000-0000-00004A010000}"/>
    <cellStyle name="Calculation 2 2" xfId="133" xr:uid="{00000000-0005-0000-0000-00004B010000}"/>
    <cellStyle name="Calculation 2 2 2" xfId="134" xr:uid="{00000000-0005-0000-0000-00004C010000}"/>
    <cellStyle name="Calculation 2 2 2 2" xfId="135" xr:uid="{00000000-0005-0000-0000-00004D010000}"/>
    <cellStyle name="Calculation 2 2 2 2 2" xfId="136" xr:uid="{00000000-0005-0000-0000-00004E010000}"/>
    <cellStyle name="Calculation 2 2 2 2 3" xfId="137" xr:uid="{00000000-0005-0000-0000-00004F010000}"/>
    <cellStyle name="Calculation 2 2 2 3" xfId="138" xr:uid="{00000000-0005-0000-0000-000050010000}"/>
    <cellStyle name="Calculation 2 2 2 4" xfId="139" xr:uid="{00000000-0005-0000-0000-000051010000}"/>
    <cellStyle name="Calculation 2 2 3" xfId="140" xr:uid="{00000000-0005-0000-0000-000052010000}"/>
    <cellStyle name="Calculation 2 2 3 2" xfId="141" xr:uid="{00000000-0005-0000-0000-000053010000}"/>
    <cellStyle name="Calculation 2 2 3 3" xfId="142" xr:uid="{00000000-0005-0000-0000-000054010000}"/>
    <cellStyle name="Calculation 2 2 4" xfId="143" xr:uid="{00000000-0005-0000-0000-000055010000}"/>
    <cellStyle name="Calculation 2 2 5" xfId="144" xr:uid="{00000000-0005-0000-0000-000056010000}"/>
    <cellStyle name="Calculation 2 3" xfId="145" xr:uid="{00000000-0005-0000-0000-000057010000}"/>
    <cellStyle name="Calculation 2 3 2" xfId="146" xr:uid="{00000000-0005-0000-0000-000058010000}"/>
    <cellStyle name="Calculation 2 3 2 2" xfId="147" xr:uid="{00000000-0005-0000-0000-000059010000}"/>
    <cellStyle name="Calculation 2 3 2 3" xfId="148" xr:uid="{00000000-0005-0000-0000-00005A010000}"/>
    <cellStyle name="Calculation 2 3 3" xfId="149" xr:uid="{00000000-0005-0000-0000-00005B010000}"/>
    <cellStyle name="Calculation 2 3 4" xfId="150" xr:uid="{00000000-0005-0000-0000-00005C010000}"/>
    <cellStyle name="Calculation 2 4" xfId="151" xr:uid="{00000000-0005-0000-0000-00005D010000}"/>
    <cellStyle name="Calculation 2 5" xfId="152" xr:uid="{00000000-0005-0000-0000-00005E010000}"/>
    <cellStyle name="Calculation 2 5 2" xfId="153" xr:uid="{00000000-0005-0000-0000-00005F010000}"/>
    <cellStyle name="Calculation 2 5 3" xfId="154" xr:uid="{00000000-0005-0000-0000-000060010000}"/>
    <cellStyle name="Calculation 2 6" xfId="155" xr:uid="{00000000-0005-0000-0000-000061010000}"/>
    <cellStyle name="Calculation 2 7" xfId="156" xr:uid="{00000000-0005-0000-0000-000062010000}"/>
    <cellStyle name="Calculation 2 8" xfId="1081" xr:uid="{00000000-0005-0000-0000-000063010000}"/>
    <cellStyle name="Calculation 3" xfId="157" xr:uid="{00000000-0005-0000-0000-000064010000}"/>
    <cellStyle name="Calculation 3 2" xfId="158" xr:uid="{00000000-0005-0000-0000-000065010000}"/>
    <cellStyle name="Calculation 3 2 2" xfId="159" xr:uid="{00000000-0005-0000-0000-000066010000}"/>
    <cellStyle name="Calculation 3 2 2 2" xfId="160" xr:uid="{00000000-0005-0000-0000-000067010000}"/>
    <cellStyle name="Calculation 3 2 2 3" xfId="161" xr:uid="{00000000-0005-0000-0000-000068010000}"/>
    <cellStyle name="Calculation 3 2 3" xfId="162" xr:uid="{00000000-0005-0000-0000-000069010000}"/>
    <cellStyle name="Calculation 3 2 4" xfId="163" xr:uid="{00000000-0005-0000-0000-00006A010000}"/>
    <cellStyle name="Calculation 3 3" xfId="164" xr:uid="{00000000-0005-0000-0000-00006B010000}"/>
    <cellStyle name="Calculation 3 3 2" xfId="165" xr:uid="{00000000-0005-0000-0000-00006C010000}"/>
    <cellStyle name="Calculation 3 3 3" xfId="166" xr:uid="{00000000-0005-0000-0000-00006D010000}"/>
    <cellStyle name="Calculation 3 4" xfId="167" xr:uid="{00000000-0005-0000-0000-00006E010000}"/>
    <cellStyle name="Calculation 3 5" xfId="168" xr:uid="{00000000-0005-0000-0000-00006F010000}"/>
    <cellStyle name="Calculation 3 6" xfId="1082" xr:uid="{00000000-0005-0000-0000-000070010000}"/>
    <cellStyle name="Calculation 4" xfId="169" xr:uid="{00000000-0005-0000-0000-000071010000}"/>
    <cellStyle name="Calculation 4 2" xfId="170" xr:uid="{00000000-0005-0000-0000-000072010000}"/>
    <cellStyle name="Calculation 4 2 2" xfId="171" xr:uid="{00000000-0005-0000-0000-000073010000}"/>
    <cellStyle name="Calculation 4 2 3" xfId="172" xr:uid="{00000000-0005-0000-0000-000074010000}"/>
    <cellStyle name="Calculation 4 3" xfId="173" xr:uid="{00000000-0005-0000-0000-000075010000}"/>
    <cellStyle name="Calculation 4 4" xfId="174" xr:uid="{00000000-0005-0000-0000-000076010000}"/>
    <cellStyle name="Calculation 4 5" xfId="1083" xr:uid="{00000000-0005-0000-0000-000077010000}"/>
    <cellStyle name="Calculation 5" xfId="175" xr:uid="{00000000-0005-0000-0000-000078010000}"/>
    <cellStyle name="Calculation 5 2" xfId="176" xr:uid="{00000000-0005-0000-0000-000079010000}"/>
    <cellStyle name="Calculation 5 3" xfId="177" xr:uid="{00000000-0005-0000-0000-00007A010000}"/>
    <cellStyle name="Calculation 5 4" xfId="1084" xr:uid="{00000000-0005-0000-0000-00007B010000}"/>
    <cellStyle name="Calculation 6" xfId="1085" xr:uid="{00000000-0005-0000-0000-00007C010000}"/>
    <cellStyle name="Calculation 7" xfId="1086" xr:uid="{00000000-0005-0000-0000-00007D010000}"/>
    <cellStyle name="Calculation 8" xfId="1087" xr:uid="{00000000-0005-0000-0000-00007E010000}"/>
    <cellStyle name="Calculation 8 10" xfId="1088" xr:uid="{00000000-0005-0000-0000-00007F010000}"/>
    <cellStyle name="Calculation 8 10 10" xfId="1089" xr:uid="{00000000-0005-0000-0000-000080010000}"/>
    <cellStyle name="Calculation 8 10 10 2" xfId="1090" xr:uid="{00000000-0005-0000-0000-000081010000}"/>
    <cellStyle name="Calculation 8 10 11" xfId="1091" xr:uid="{00000000-0005-0000-0000-000082010000}"/>
    <cellStyle name="Calculation 8 10 11 2" xfId="1092" xr:uid="{00000000-0005-0000-0000-000083010000}"/>
    <cellStyle name="Calculation 8 10 12" xfId="1093" xr:uid="{00000000-0005-0000-0000-000084010000}"/>
    <cellStyle name="Calculation 8 10 12 2" xfId="1094" xr:uid="{00000000-0005-0000-0000-000085010000}"/>
    <cellStyle name="Calculation 8 10 13" xfId="1095" xr:uid="{00000000-0005-0000-0000-000086010000}"/>
    <cellStyle name="Calculation 8 10 13 2" xfId="1096" xr:uid="{00000000-0005-0000-0000-000087010000}"/>
    <cellStyle name="Calculation 8 10 14" xfId="1097" xr:uid="{00000000-0005-0000-0000-000088010000}"/>
    <cellStyle name="Calculation 8 10 14 2" xfId="1098" xr:uid="{00000000-0005-0000-0000-000089010000}"/>
    <cellStyle name="Calculation 8 10 15" xfId="1099" xr:uid="{00000000-0005-0000-0000-00008A010000}"/>
    <cellStyle name="Calculation 8 10 15 2" xfId="1100" xr:uid="{00000000-0005-0000-0000-00008B010000}"/>
    <cellStyle name="Calculation 8 10 16" xfId="1101" xr:uid="{00000000-0005-0000-0000-00008C010000}"/>
    <cellStyle name="Calculation 8 10 16 2" xfId="1102" xr:uid="{00000000-0005-0000-0000-00008D010000}"/>
    <cellStyle name="Calculation 8 10 17" xfId="1103" xr:uid="{00000000-0005-0000-0000-00008E010000}"/>
    <cellStyle name="Calculation 8 10 17 2" xfId="1104" xr:uid="{00000000-0005-0000-0000-00008F010000}"/>
    <cellStyle name="Calculation 8 10 18" xfId="1105" xr:uid="{00000000-0005-0000-0000-000090010000}"/>
    <cellStyle name="Calculation 8 10 2" xfId="1106" xr:uid="{00000000-0005-0000-0000-000091010000}"/>
    <cellStyle name="Calculation 8 10 2 2" xfId="1107" xr:uid="{00000000-0005-0000-0000-000092010000}"/>
    <cellStyle name="Calculation 8 10 3" xfId="1108" xr:uid="{00000000-0005-0000-0000-000093010000}"/>
    <cellStyle name="Calculation 8 10 3 2" xfId="1109" xr:uid="{00000000-0005-0000-0000-000094010000}"/>
    <cellStyle name="Calculation 8 10 4" xfId="1110" xr:uid="{00000000-0005-0000-0000-000095010000}"/>
    <cellStyle name="Calculation 8 10 4 2" xfId="1111" xr:uid="{00000000-0005-0000-0000-000096010000}"/>
    <cellStyle name="Calculation 8 10 5" xfId="1112" xr:uid="{00000000-0005-0000-0000-000097010000}"/>
    <cellStyle name="Calculation 8 10 5 2" xfId="1113" xr:uid="{00000000-0005-0000-0000-000098010000}"/>
    <cellStyle name="Calculation 8 10 6" xfId="1114" xr:uid="{00000000-0005-0000-0000-000099010000}"/>
    <cellStyle name="Calculation 8 10 6 2" xfId="1115" xr:uid="{00000000-0005-0000-0000-00009A010000}"/>
    <cellStyle name="Calculation 8 10 7" xfId="1116" xr:uid="{00000000-0005-0000-0000-00009B010000}"/>
    <cellStyle name="Calculation 8 10 7 2" xfId="1117" xr:uid="{00000000-0005-0000-0000-00009C010000}"/>
    <cellStyle name="Calculation 8 10 8" xfId="1118" xr:uid="{00000000-0005-0000-0000-00009D010000}"/>
    <cellStyle name="Calculation 8 10 8 2" xfId="1119" xr:uid="{00000000-0005-0000-0000-00009E010000}"/>
    <cellStyle name="Calculation 8 10 9" xfId="1120" xr:uid="{00000000-0005-0000-0000-00009F010000}"/>
    <cellStyle name="Calculation 8 10 9 2" xfId="1121" xr:uid="{00000000-0005-0000-0000-0000A0010000}"/>
    <cellStyle name="Calculation 8 11" xfId="1122" xr:uid="{00000000-0005-0000-0000-0000A1010000}"/>
    <cellStyle name="Calculation 8 11 10" xfId="1123" xr:uid="{00000000-0005-0000-0000-0000A2010000}"/>
    <cellStyle name="Calculation 8 11 10 2" xfId="1124" xr:uid="{00000000-0005-0000-0000-0000A3010000}"/>
    <cellStyle name="Calculation 8 11 11" xfId="1125" xr:uid="{00000000-0005-0000-0000-0000A4010000}"/>
    <cellStyle name="Calculation 8 11 11 2" xfId="1126" xr:uid="{00000000-0005-0000-0000-0000A5010000}"/>
    <cellStyle name="Calculation 8 11 12" xfId="1127" xr:uid="{00000000-0005-0000-0000-0000A6010000}"/>
    <cellStyle name="Calculation 8 11 12 2" xfId="1128" xr:uid="{00000000-0005-0000-0000-0000A7010000}"/>
    <cellStyle name="Calculation 8 11 13" xfId="1129" xr:uid="{00000000-0005-0000-0000-0000A8010000}"/>
    <cellStyle name="Calculation 8 11 13 2" xfId="1130" xr:uid="{00000000-0005-0000-0000-0000A9010000}"/>
    <cellStyle name="Calculation 8 11 14" xfId="1131" xr:uid="{00000000-0005-0000-0000-0000AA010000}"/>
    <cellStyle name="Calculation 8 11 14 2" xfId="1132" xr:uid="{00000000-0005-0000-0000-0000AB010000}"/>
    <cellStyle name="Calculation 8 11 15" xfId="1133" xr:uid="{00000000-0005-0000-0000-0000AC010000}"/>
    <cellStyle name="Calculation 8 11 15 2" xfId="1134" xr:uid="{00000000-0005-0000-0000-0000AD010000}"/>
    <cellStyle name="Calculation 8 11 16" xfId="1135" xr:uid="{00000000-0005-0000-0000-0000AE010000}"/>
    <cellStyle name="Calculation 8 11 16 2" xfId="1136" xr:uid="{00000000-0005-0000-0000-0000AF010000}"/>
    <cellStyle name="Calculation 8 11 17" xfId="1137" xr:uid="{00000000-0005-0000-0000-0000B0010000}"/>
    <cellStyle name="Calculation 8 11 17 2" xfId="1138" xr:uid="{00000000-0005-0000-0000-0000B1010000}"/>
    <cellStyle name="Calculation 8 11 18" xfId="1139" xr:uid="{00000000-0005-0000-0000-0000B2010000}"/>
    <cellStyle name="Calculation 8 11 2" xfId="1140" xr:uid="{00000000-0005-0000-0000-0000B3010000}"/>
    <cellStyle name="Calculation 8 11 2 2" xfId="1141" xr:uid="{00000000-0005-0000-0000-0000B4010000}"/>
    <cellStyle name="Calculation 8 11 3" xfId="1142" xr:uid="{00000000-0005-0000-0000-0000B5010000}"/>
    <cellStyle name="Calculation 8 11 3 2" xfId="1143" xr:uid="{00000000-0005-0000-0000-0000B6010000}"/>
    <cellStyle name="Calculation 8 11 4" xfId="1144" xr:uid="{00000000-0005-0000-0000-0000B7010000}"/>
    <cellStyle name="Calculation 8 11 4 2" xfId="1145" xr:uid="{00000000-0005-0000-0000-0000B8010000}"/>
    <cellStyle name="Calculation 8 11 5" xfId="1146" xr:uid="{00000000-0005-0000-0000-0000B9010000}"/>
    <cellStyle name="Calculation 8 11 5 2" xfId="1147" xr:uid="{00000000-0005-0000-0000-0000BA010000}"/>
    <cellStyle name="Calculation 8 11 6" xfId="1148" xr:uid="{00000000-0005-0000-0000-0000BB010000}"/>
    <cellStyle name="Calculation 8 11 6 2" xfId="1149" xr:uid="{00000000-0005-0000-0000-0000BC010000}"/>
    <cellStyle name="Calculation 8 11 7" xfId="1150" xr:uid="{00000000-0005-0000-0000-0000BD010000}"/>
    <cellStyle name="Calculation 8 11 7 2" xfId="1151" xr:uid="{00000000-0005-0000-0000-0000BE010000}"/>
    <cellStyle name="Calculation 8 11 8" xfId="1152" xr:uid="{00000000-0005-0000-0000-0000BF010000}"/>
    <cellStyle name="Calculation 8 11 8 2" xfId="1153" xr:uid="{00000000-0005-0000-0000-0000C0010000}"/>
    <cellStyle name="Calculation 8 11 9" xfId="1154" xr:uid="{00000000-0005-0000-0000-0000C1010000}"/>
    <cellStyle name="Calculation 8 11 9 2" xfId="1155" xr:uid="{00000000-0005-0000-0000-0000C2010000}"/>
    <cellStyle name="Calculation 8 12" xfId="1156" xr:uid="{00000000-0005-0000-0000-0000C3010000}"/>
    <cellStyle name="Calculation 8 12 10" xfId="1157" xr:uid="{00000000-0005-0000-0000-0000C4010000}"/>
    <cellStyle name="Calculation 8 12 10 2" xfId="1158" xr:uid="{00000000-0005-0000-0000-0000C5010000}"/>
    <cellStyle name="Calculation 8 12 11" xfId="1159" xr:uid="{00000000-0005-0000-0000-0000C6010000}"/>
    <cellStyle name="Calculation 8 12 11 2" xfId="1160" xr:uid="{00000000-0005-0000-0000-0000C7010000}"/>
    <cellStyle name="Calculation 8 12 12" xfId="1161" xr:uid="{00000000-0005-0000-0000-0000C8010000}"/>
    <cellStyle name="Calculation 8 12 12 2" xfId="1162" xr:uid="{00000000-0005-0000-0000-0000C9010000}"/>
    <cellStyle name="Calculation 8 12 13" xfId="1163" xr:uid="{00000000-0005-0000-0000-0000CA010000}"/>
    <cellStyle name="Calculation 8 12 13 2" xfId="1164" xr:uid="{00000000-0005-0000-0000-0000CB010000}"/>
    <cellStyle name="Calculation 8 12 14" xfId="1165" xr:uid="{00000000-0005-0000-0000-0000CC010000}"/>
    <cellStyle name="Calculation 8 12 14 2" xfId="1166" xr:uid="{00000000-0005-0000-0000-0000CD010000}"/>
    <cellStyle name="Calculation 8 12 15" xfId="1167" xr:uid="{00000000-0005-0000-0000-0000CE010000}"/>
    <cellStyle name="Calculation 8 12 15 2" xfId="1168" xr:uid="{00000000-0005-0000-0000-0000CF010000}"/>
    <cellStyle name="Calculation 8 12 16" xfId="1169" xr:uid="{00000000-0005-0000-0000-0000D0010000}"/>
    <cellStyle name="Calculation 8 12 2" xfId="1170" xr:uid="{00000000-0005-0000-0000-0000D1010000}"/>
    <cellStyle name="Calculation 8 12 2 2" xfId="1171" xr:uid="{00000000-0005-0000-0000-0000D2010000}"/>
    <cellStyle name="Calculation 8 12 3" xfId="1172" xr:uid="{00000000-0005-0000-0000-0000D3010000}"/>
    <cellStyle name="Calculation 8 12 3 2" xfId="1173" xr:uid="{00000000-0005-0000-0000-0000D4010000}"/>
    <cellStyle name="Calculation 8 12 4" xfId="1174" xr:uid="{00000000-0005-0000-0000-0000D5010000}"/>
    <cellStyle name="Calculation 8 12 4 2" xfId="1175" xr:uid="{00000000-0005-0000-0000-0000D6010000}"/>
    <cellStyle name="Calculation 8 12 5" xfId="1176" xr:uid="{00000000-0005-0000-0000-0000D7010000}"/>
    <cellStyle name="Calculation 8 12 5 2" xfId="1177" xr:uid="{00000000-0005-0000-0000-0000D8010000}"/>
    <cellStyle name="Calculation 8 12 6" xfId="1178" xr:uid="{00000000-0005-0000-0000-0000D9010000}"/>
    <cellStyle name="Calculation 8 12 6 2" xfId="1179" xr:uid="{00000000-0005-0000-0000-0000DA010000}"/>
    <cellStyle name="Calculation 8 12 7" xfId="1180" xr:uid="{00000000-0005-0000-0000-0000DB010000}"/>
    <cellStyle name="Calculation 8 12 7 2" xfId="1181" xr:uid="{00000000-0005-0000-0000-0000DC010000}"/>
    <cellStyle name="Calculation 8 12 8" xfId="1182" xr:uid="{00000000-0005-0000-0000-0000DD010000}"/>
    <cellStyle name="Calculation 8 12 8 2" xfId="1183" xr:uid="{00000000-0005-0000-0000-0000DE010000}"/>
    <cellStyle name="Calculation 8 12 9" xfId="1184" xr:uid="{00000000-0005-0000-0000-0000DF010000}"/>
    <cellStyle name="Calculation 8 12 9 2" xfId="1185" xr:uid="{00000000-0005-0000-0000-0000E0010000}"/>
    <cellStyle name="Calculation 8 13" xfId="1186" xr:uid="{00000000-0005-0000-0000-0000E1010000}"/>
    <cellStyle name="Calculation 8 13 10" xfId="1187" xr:uid="{00000000-0005-0000-0000-0000E2010000}"/>
    <cellStyle name="Calculation 8 13 10 2" xfId="1188" xr:uid="{00000000-0005-0000-0000-0000E3010000}"/>
    <cellStyle name="Calculation 8 13 11" xfId="1189" xr:uid="{00000000-0005-0000-0000-0000E4010000}"/>
    <cellStyle name="Calculation 8 13 11 2" xfId="1190" xr:uid="{00000000-0005-0000-0000-0000E5010000}"/>
    <cellStyle name="Calculation 8 13 12" xfId="1191" xr:uid="{00000000-0005-0000-0000-0000E6010000}"/>
    <cellStyle name="Calculation 8 13 12 2" xfId="1192" xr:uid="{00000000-0005-0000-0000-0000E7010000}"/>
    <cellStyle name="Calculation 8 13 13" xfId="1193" xr:uid="{00000000-0005-0000-0000-0000E8010000}"/>
    <cellStyle name="Calculation 8 13 13 2" xfId="1194" xr:uid="{00000000-0005-0000-0000-0000E9010000}"/>
    <cellStyle name="Calculation 8 13 14" xfId="1195" xr:uid="{00000000-0005-0000-0000-0000EA010000}"/>
    <cellStyle name="Calculation 8 13 14 2" xfId="1196" xr:uid="{00000000-0005-0000-0000-0000EB010000}"/>
    <cellStyle name="Calculation 8 13 15" xfId="1197" xr:uid="{00000000-0005-0000-0000-0000EC010000}"/>
    <cellStyle name="Calculation 8 13 15 2" xfId="1198" xr:uid="{00000000-0005-0000-0000-0000ED010000}"/>
    <cellStyle name="Calculation 8 13 16" xfId="1199" xr:uid="{00000000-0005-0000-0000-0000EE010000}"/>
    <cellStyle name="Calculation 8 13 2" xfId="1200" xr:uid="{00000000-0005-0000-0000-0000EF010000}"/>
    <cellStyle name="Calculation 8 13 2 2" xfId="1201" xr:uid="{00000000-0005-0000-0000-0000F0010000}"/>
    <cellStyle name="Calculation 8 13 3" xfId="1202" xr:uid="{00000000-0005-0000-0000-0000F1010000}"/>
    <cellStyle name="Calculation 8 13 3 2" xfId="1203" xr:uid="{00000000-0005-0000-0000-0000F2010000}"/>
    <cellStyle name="Calculation 8 13 4" xfId="1204" xr:uid="{00000000-0005-0000-0000-0000F3010000}"/>
    <cellStyle name="Calculation 8 13 4 2" xfId="1205" xr:uid="{00000000-0005-0000-0000-0000F4010000}"/>
    <cellStyle name="Calculation 8 13 5" xfId="1206" xr:uid="{00000000-0005-0000-0000-0000F5010000}"/>
    <cellStyle name="Calculation 8 13 5 2" xfId="1207" xr:uid="{00000000-0005-0000-0000-0000F6010000}"/>
    <cellStyle name="Calculation 8 13 6" xfId="1208" xr:uid="{00000000-0005-0000-0000-0000F7010000}"/>
    <cellStyle name="Calculation 8 13 6 2" xfId="1209" xr:uid="{00000000-0005-0000-0000-0000F8010000}"/>
    <cellStyle name="Calculation 8 13 7" xfId="1210" xr:uid="{00000000-0005-0000-0000-0000F9010000}"/>
    <cellStyle name="Calculation 8 13 7 2" xfId="1211" xr:uid="{00000000-0005-0000-0000-0000FA010000}"/>
    <cellStyle name="Calculation 8 13 8" xfId="1212" xr:uid="{00000000-0005-0000-0000-0000FB010000}"/>
    <cellStyle name="Calculation 8 13 8 2" xfId="1213" xr:uid="{00000000-0005-0000-0000-0000FC010000}"/>
    <cellStyle name="Calculation 8 13 9" xfId="1214" xr:uid="{00000000-0005-0000-0000-0000FD010000}"/>
    <cellStyle name="Calculation 8 13 9 2" xfId="1215" xr:uid="{00000000-0005-0000-0000-0000FE010000}"/>
    <cellStyle name="Calculation 8 14" xfId="1216" xr:uid="{00000000-0005-0000-0000-0000FF010000}"/>
    <cellStyle name="Calculation 8 14 10" xfId="1217" xr:uid="{00000000-0005-0000-0000-000000020000}"/>
    <cellStyle name="Calculation 8 14 10 2" xfId="1218" xr:uid="{00000000-0005-0000-0000-000001020000}"/>
    <cellStyle name="Calculation 8 14 11" xfId="1219" xr:uid="{00000000-0005-0000-0000-000002020000}"/>
    <cellStyle name="Calculation 8 14 11 2" xfId="1220" xr:uid="{00000000-0005-0000-0000-000003020000}"/>
    <cellStyle name="Calculation 8 14 12" xfId="1221" xr:uid="{00000000-0005-0000-0000-000004020000}"/>
    <cellStyle name="Calculation 8 14 12 2" xfId="1222" xr:uid="{00000000-0005-0000-0000-000005020000}"/>
    <cellStyle name="Calculation 8 14 13" xfId="1223" xr:uid="{00000000-0005-0000-0000-000006020000}"/>
    <cellStyle name="Calculation 8 14 13 2" xfId="1224" xr:uid="{00000000-0005-0000-0000-000007020000}"/>
    <cellStyle name="Calculation 8 14 14" xfId="1225" xr:uid="{00000000-0005-0000-0000-000008020000}"/>
    <cellStyle name="Calculation 8 14 14 2" xfId="1226" xr:uid="{00000000-0005-0000-0000-000009020000}"/>
    <cellStyle name="Calculation 8 14 15" xfId="1227" xr:uid="{00000000-0005-0000-0000-00000A020000}"/>
    <cellStyle name="Calculation 8 14 2" xfId="1228" xr:uid="{00000000-0005-0000-0000-00000B020000}"/>
    <cellStyle name="Calculation 8 14 2 2" xfId="1229" xr:uid="{00000000-0005-0000-0000-00000C020000}"/>
    <cellStyle name="Calculation 8 14 3" xfId="1230" xr:uid="{00000000-0005-0000-0000-00000D020000}"/>
    <cellStyle name="Calculation 8 14 3 2" xfId="1231" xr:uid="{00000000-0005-0000-0000-00000E020000}"/>
    <cellStyle name="Calculation 8 14 4" xfId="1232" xr:uid="{00000000-0005-0000-0000-00000F020000}"/>
    <cellStyle name="Calculation 8 14 4 2" xfId="1233" xr:uid="{00000000-0005-0000-0000-000010020000}"/>
    <cellStyle name="Calculation 8 14 5" xfId="1234" xr:uid="{00000000-0005-0000-0000-000011020000}"/>
    <cellStyle name="Calculation 8 14 5 2" xfId="1235" xr:uid="{00000000-0005-0000-0000-000012020000}"/>
    <cellStyle name="Calculation 8 14 6" xfId="1236" xr:uid="{00000000-0005-0000-0000-000013020000}"/>
    <cellStyle name="Calculation 8 14 6 2" xfId="1237" xr:uid="{00000000-0005-0000-0000-000014020000}"/>
    <cellStyle name="Calculation 8 14 7" xfId="1238" xr:uid="{00000000-0005-0000-0000-000015020000}"/>
    <cellStyle name="Calculation 8 14 7 2" xfId="1239" xr:uid="{00000000-0005-0000-0000-000016020000}"/>
    <cellStyle name="Calculation 8 14 8" xfId="1240" xr:uid="{00000000-0005-0000-0000-000017020000}"/>
    <cellStyle name="Calculation 8 14 8 2" xfId="1241" xr:uid="{00000000-0005-0000-0000-000018020000}"/>
    <cellStyle name="Calculation 8 14 9" xfId="1242" xr:uid="{00000000-0005-0000-0000-000019020000}"/>
    <cellStyle name="Calculation 8 14 9 2" xfId="1243" xr:uid="{00000000-0005-0000-0000-00001A020000}"/>
    <cellStyle name="Calculation 8 15" xfId="1244" xr:uid="{00000000-0005-0000-0000-00001B020000}"/>
    <cellStyle name="Calculation 8 15 2" xfId="1245" xr:uid="{00000000-0005-0000-0000-00001C020000}"/>
    <cellStyle name="Calculation 8 16" xfId="1246" xr:uid="{00000000-0005-0000-0000-00001D020000}"/>
    <cellStyle name="Calculation 8 16 2" xfId="1247" xr:uid="{00000000-0005-0000-0000-00001E020000}"/>
    <cellStyle name="Calculation 8 17" xfId="1248" xr:uid="{00000000-0005-0000-0000-00001F020000}"/>
    <cellStyle name="Calculation 8 17 2" xfId="1249" xr:uid="{00000000-0005-0000-0000-000020020000}"/>
    <cellStyle name="Calculation 8 18" xfId="1250" xr:uid="{00000000-0005-0000-0000-000021020000}"/>
    <cellStyle name="Calculation 8 18 2" xfId="1251" xr:uid="{00000000-0005-0000-0000-000022020000}"/>
    <cellStyle name="Calculation 8 19" xfId="1252" xr:uid="{00000000-0005-0000-0000-000023020000}"/>
    <cellStyle name="Calculation 8 19 2" xfId="1253" xr:uid="{00000000-0005-0000-0000-000024020000}"/>
    <cellStyle name="Calculation 8 2" xfId="1254" xr:uid="{00000000-0005-0000-0000-000025020000}"/>
    <cellStyle name="Calculation 8 2 10" xfId="1255" xr:uid="{00000000-0005-0000-0000-000026020000}"/>
    <cellStyle name="Calculation 8 2 10 10" xfId="1256" xr:uid="{00000000-0005-0000-0000-000027020000}"/>
    <cellStyle name="Calculation 8 2 10 10 2" xfId="1257" xr:uid="{00000000-0005-0000-0000-000028020000}"/>
    <cellStyle name="Calculation 8 2 10 11" xfId="1258" xr:uid="{00000000-0005-0000-0000-000029020000}"/>
    <cellStyle name="Calculation 8 2 10 11 2" xfId="1259" xr:uid="{00000000-0005-0000-0000-00002A020000}"/>
    <cellStyle name="Calculation 8 2 10 12" xfId="1260" xr:uid="{00000000-0005-0000-0000-00002B020000}"/>
    <cellStyle name="Calculation 8 2 10 12 2" xfId="1261" xr:uid="{00000000-0005-0000-0000-00002C020000}"/>
    <cellStyle name="Calculation 8 2 10 13" xfId="1262" xr:uid="{00000000-0005-0000-0000-00002D020000}"/>
    <cellStyle name="Calculation 8 2 10 13 2" xfId="1263" xr:uid="{00000000-0005-0000-0000-00002E020000}"/>
    <cellStyle name="Calculation 8 2 10 14" xfId="1264" xr:uid="{00000000-0005-0000-0000-00002F020000}"/>
    <cellStyle name="Calculation 8 2 10 14 2" xfId="1265" xr:uid="{00000000-0005-0000-0000-000030020000}"/>
    <cellStyle name="Calculation 8 2 10 15" xfId="1266" xr:uid="{00000000-0005-0000-0000-000031020000}"/>
    <cellStyle name="Calculation 8 2 10 15 2" xfId="1267" xr:uid="{00000000-0005-0000-0000-000032020000}"/>
    <cellStyle name="Calculation 8 2 10 16" xfId="1268" xr:uid="{00000000-0005-0000-0000-000033020000}"/>
    <cellStyle name="Calculation 8 2 10 16 2" xfId="1269" xr:uid="{00000000-0005-0000-0000-000034020000}"/>
    <cellStyle name="Calculation 8 2 10 17" xfId="1270" xr:uid="{00000000-0005-0000-0000-000035020000}"/>
    <cellStyle name="Calculation 8 2 10 17 2" xfId="1271" xr:uid="{00000000-0005-0000-0000-000036020000}"/>
    <cellStyle name="Calculation 8 2 10 18" xfId="1272" xr:uid="{00000000-0005-0000-0000-000037020000}"/>
    <cellStyle name="Calculation 8 2 10 2" xfId="1273" xr:uid="{00000000-0005-0000-0000-000038020000}"/>
    <cellStyle name="Calculation 8 2 10 2 2" xfId="1274" xr:uid="{00000000-0005-0000-0000-000039020000}"/>
    <cellStyle name="Calculation 8 2 10 3" xfId="1275" xr:uid="{00000000-0005-0000-0000-00003A020000}"/>
    <cellStyle name="Calculation 8 2 10 3 2" xfId="1276" xr:uid="{00000000-0005-0000-0000-00003B020000}"/>
    <cellStyle name="Calculation 8 2 10 4" xfId="1277" xr:uid="{00000000-0005-0000-0000-00003C020000}"/>
    <cellStyle name="Calculation 8 2 10 4 2" xfId="1278" xr:uid="{00000000-0005-0000-0000-00003D020000}"/>
    <cellStyle name="Calculation 8 2 10 5" xfId="1279" xr:uid="{00000000-0005-0000-0000-00003E020000}"/>
    <cellStyle name="Calculation 8 2 10 5 2" xfId="1280" xr:uid="{00000000-0005-0000-0000-00003F020000}"/>
    <cellStyle name="Calculation 8 2 10 6" xfId="1281" xr:uid="{00000000-0005-0000-0000-000040020000}"/>
    <cellStyle name="Calculation 8 2 10 6 2" xfId="1282" xr:uid="{00000000-0005-0000-0000-000041020000}"/>
    <cellStyle name="Calculation 8 2 10 7" xfId="1283" xr:uid="{00000000-0005-0000-0000-000042020000}"/>
    <cellStyle name="Calculation 8 2 10 7 2" xfId="1284" xr:uid="{00000000-0005-0000-0000-000043020000}"/>
    <cellStyle name="Calculation 8 2 10 8" xfId="1285" xr:uid="{00000000-0005-0000-0000-000044020000}"/>
    <cellStyle name="Calculation 8 2 10 8 2" xfId="1286" xr:uid="{00000000-0005-0000-0000-000045020000}"/>
    <cellStyle name="Calculation 8 2 10 9" xfId="1287" xr:uid="{00000000-0005-0000-0000-000046020000}"/>
    <cellStyle name="Calculation 8 2 10 9 2" xfId="1288" xr:uid="{00000000-0005-0000-0000-000047020000}"/>
    <cellStyle name="Calculation 8 2 11" xfId="1289" xr:uid="{00000000-0005-0000-0000-000048020000}"/>
    <cellStyle name="Calculation 8 2 11 10" xfId="1290" xr:uid="{00000000-0005-0000-0000-000049020000}"/>
    <cellStyle name="Calculation 8 2 11 10 2" xfId="1291" xr:uid="{00000000-0005-0000-0000-00004A020000}"/>
    <cellStyle name="Calculation 8 2 11 11" xfId="1292" xr:uid="{00000000-0005-0000-0000-00004B020000}"/>
    <cellStyle name="Calculation 8 2 11 11 2" xfId="1293" xr:uid="{00000000-0005-0000-0000-00004C020000}"/>
    <cellStyle name="Calculation 8 2 11 12" xfId="1294" xr:uid="{00000000-0005-0000-0000-00004D020000}"/>
    <cellStyle name="Calculation 8 2 11 12 2" xfId="1295" xr:uid="{00000000-0005-0000-0000-00004E020000}"/>
    <cellStyle name="Calculation 8 2 11 13" xfId="1296" xr:uid="{00000000-0005-0000-0000-00004F020000}"/>
    <cellStyle name="Calculation 8 2 11 13 2" xfId="1297" xr:uid="{00000000-0005-0000-0000-000050020000}"/>
    <cellStyle name="Calculation 8 2 11 14" xfId="1298" xr:uid="{00000000-0005-0000-0000-000051020000}"/>
    <cellStyle name="Calculation 8 2 11 14 2" xfId="1299" xr:uid="{00000000-0005-0000-0000-000052020000}"/>
    <cellStyle name="Calculation 8 2 11 15" xfId="1300" xr:uid="{00000000-0005-0000-0000-000053020000}"/>
    <cellStyle name="Calculation 8 2 11 15 2" xfId="1301" xr:uid="{00000000-0005-0000-0000-000054020000}"/>
    <cellStyle name="Calculation 8 2 11 16" xfId="1302" xr:uid="{00000000-0005-0000-0000-000055020000}"/>
    <cellStyle name="Calculation 8 2 11 2" xfId="1303" xr:uid="{00000000-0005-0000-0000-000056020000}"/>
    <cellStyle name="Calculation 8 2 11 2 2" xfId="1304" xr:uid="{00000000-0005-0000-0000-000057020000}"/>
    <cellStyle name="Calculation 8 2 11 3" xfId="1305" xr:uid="{00000000-0005-0000-0000-000058020000}"/>
    <cellStyle name="Calculation 8 2 11 3 2" xfId="1306" xr:uid="{00000000-0005-0000-0000-000059020000}"/>
    <cellStyle name="Calculation 8 2 11 4" xfId="1307" xr:uid="{00000000-0005-0000-0000-00005A020000}"/>
    <cellStyle name="Calculation 8 2 11 4 2" xfId="1308" xr:uid="{00000000-0005-0000-0000-00005B020000}"/>
    <cellStyle name="Calculation 8 2 11 5" xfId="1309" xr:uid="{00000000-0005-0000-0000-00005C020000}"/>
    <cellStyle name="Calculation 8 2 11 5 2" xfId="1310" xr:uid="{00000000-0005-0000-0000-00005D020000}"/>
    <cellStyle name="Calculation 8 2 11 6" xfId="1311" xr:uid="{00000000-0005-0000-0000-00005E020000}"/>
    <cellStyle name="Calculation 8 2 11 6 2" xfId="1312" xr:uid="{00000000-0005-0000-0000-00005F020000}"/>
    <cellStyle name="Calculation 8 2 11 7" xfId="1313" xr:uid="{00000000-0005-0000-0000-000060020000}"/>
    <cellStyle name="Calculation 8 2 11 7 2" xfId="1314" xr:uid="{00000000-0005-0000-0000-000061020000}"/>
    <cellStyle name="Calculation 8 2 11 8" xfId="1315" xr:uid="{00000000-0005-0000-0000-000062020000}"/>
    <cellStyle name="Calculation 8 2 11 8 2" xfId="1316" xr:uid="{00000000-0005-0000-0000-000063020000}"/>
    <cellStyle name="Calculation 8 2 11 9" xfId="1317" xr:uid="{00000000-0005-0000-0000-000064020000}"/>
    <cellStyle name="Calculation 8 2 11 9 2" xfId="1318" xr:uid="{00000000-0005-0000-0000-000065020000}"/>
    <cellStyle name="Calculation 8 2 12" xfId="1319" xr:uid="{00000000-0005-0000-0000-000066020000}"/>
    <cellStyle name="Calculation 8 2 12 10" xfId="1320" xr:uid="{00000000-0005-0000-0000-000067020000}"/>
    <cellStyle name="Calculation 8 2 12 10 2" xfId="1321" xr:uid="{00000000-0005-0000-0000-000068020000}"/>
    <cellStyle name="Calculation 8 2 12 11" xfId="1322" xr:uid="{00000000-0005-0000-0000-000069020000}"/>
    <cellStyle name="Calculation 8 2 12 11 2" xfId="1323" xr:uid="{00000000-0005-0000-0000-00006A020000}"/>
    <cellStyle name="Calculation 8 2 12 12" xfId="1324" xr:uid="{00000000-0005-0000-0000-00006B020000}"/>
    <cellStyle name="Calculation 8 2 12 12 2" xfId="1325" xr:uid="{00000000-0005-0000-0000-00006C020000}"/>
    <cellStyle name="Calculation 8 2 12 13" xfId="1326" xr:uid="{00000000-0005-0000-0000-00006D020000}"/>
    <cellStyle name="Calculation 8 2 12 13 2" xfId="1327" xr:uid="{00000000-0005-0000-0000-00006E020000}"/>
    <cellStyle name="Calculation 8 2 12 14" xfId="1328" xr:uid="{00000000-0005-0000-0000-00006F020000}"/>
    <cellStyle name="Calculation 8 2 12 14 2" xfId="1329" xr:uid="{00000000-0005-0000-0000-000070020000}"/>
    <cellStyle name="Calculation 8 2 12 15" xfId="1330" xr:uid="{00000000-0005-0000-0000-000071020000}"/>
    <cellStyle name="Calculation 8 2 12 15 2" xfId="1331" xr:uid="{00000000-0005-0000-0000-000072020000}"/>
    <cellStyle name="Calculation 8 2 12 16" xfId="1332" xr:uid="{00000000-0005-0000-0000-000073020000}"/>
    <cellStyle name="Calculation 8 2 12 2" xfId="1333" xr:uid="{00000000-0005-0000-0000-000074020000}"/>
    <cellStyle name="Calculation 8 2 12 2 2" xfId="1334" xr:uid="{00000000-0005-0000-0000-000075020000}"/>
    <cellStyle name="Calculation 8 2 12 3" xfId="1335" xr:uid="{00000000-0005-0000-0000-000076020000}"/>
    <cellStyle name="Calculation 8 2 12 3 2" xfId="1336" xr:uid="{00000000-0005-0000-0000-000077020000}"/>
    <cellStyle name="Calculation 8 2 12 4" xfId="1337" xr:uid="{00000000-0005-0000-0000-000078020000}"/>
    <cellStyle name="Calculation 8 2 12 4 2" xfId="1338" xr:uid="{00000000-0005-0000-0000-000079020000}"/>
    <cellStyle name="Calculation 8 2 12 5" xfId="1339" xr:uid="{00000000-0005-0000-0000-00007A020000}"/>
    <cellStyle name="Calculation 8 2 12 5 2" xfId="1340" xr:uid="{00000000-0005-0000-0000-00007B020000}"/>
    <cellStyle name="Calculation 8 2 12 6" xfId="1341" xr:uid="{00000000-0005-0000-0000-00007C020000}"/>
    <cellStyle name="Calculation 8 2 12 6 2" xfId="1342" xr:uid="{00000000-0005-0000-0000-00007D020000}"/>
    <cellStyle name="Calculation 8 2 12 7" xfId="1343" xr:uid="{00000000-0005-0000-0000-00007E020000}"/>
    <cellStyle name="Calculation 8 2 12 7 2" xfId="1344" xr:uid="{00000000-0005-0000-0000-00007F020000}"/>
    <cellStyle name="Calculation 8 2 12 8" xfId="1345" xr:uid="{00000000-0005-0000-0000-000080020000}"/>
    <cellStyle name="Calculation 8 2 12 8 2" xfId="1346" xr:uid="{00000000-0005-0000-0000-000081020000}"/>
    <cellStyle name="Calculation 8 2 12 9" xfId="1347" xr:uid="{00000000-0005-0000-0000-000082020000}"/>
    <cellStyle name="Calculation 8 2 12 9 2" xfId="1348" xr:uid="{00000000-0005-0000-0000-000083020000}"/>
    <cellStyle name="Calculation 8 2 13" xfId="1349" xr:uid="{00000000-0005-0000-0000-000084020000}"/>
    <cellStyle name="Calculation 8 2 13 10" xfId="1350" xr:uid="{00000000-0005-0000-0000-000085020000}"/>
    <cellStyle name="Calculation 8 2 13 10 2" xfId="1351" xr:uid="{00000000-0005-0000-0000-000086020000}"/>
    <cellStyle name="Calculation 8 2 13 11" xfId="1352" xr:uid="{00000000-0005-0000-0000-000087020000}"/>
    <cellStyle name="Calculation 8 2 13 11 2" xfId="1353" xr:uid="{00000000-0005-0000-0000-000088020000}"/>
    <cellStyle name="Calculation 8 2 13 12" xfId="1354" xr:uid="{00000000-0005-0000-0000-000089020000}"/>
    <cellStyle name="Calculation 8 2 13 12 2" xfId="1355" xr:uid="{00000000-0005-0000-0000-00008A020000}"/>
    <cellStyle name="Calculation 8 2 13 13" xfId="1356" xr:uid="{00000000-0005-0000-0000-00008B020000}"/>
    <cellStyle name="Calculation 8 2 13 13 2" xfId="1357" xr:uid="{00000000-0005-0000-0000-00008C020000}"/>
    <cellStyle name="Calculation 8 2 13 14" xfId="1358" xr:uid="{00000000-0005-0000-0000-00008D020000}"/>
    <cellStyle name="Calculation 8 2 13 14 2" xfId="1359" xr:uid="{00000000-0005-0000-0000-00008E020000}"/>
    <cellStyle name="Calculation 8 2 13 15" xfId="1360" xr:uid="{00000000-0005-0000-0000-00008F020000}"/>
    <cellStyle name="Calculation 8 2 13 2" xfId="1361" xr:uid="{00000000-0005-0000-0000-000090020000}"/>
    <cellStyle name="Calculation 8 2 13 2 2" xfId="1362" xr:uid="{00000000-0005-0000-0000-000091020000}"/>
    <cellStyle name="Calculation 8 2 13 3" xfId="1363" xr:uid="{00000000-0005-0000-0000-000092020000}"/>
    <cellStyle name="Calculation 8 2 13 3 2" xfId="1364" xr:uid="{00000000-0005-0000-0000-000093020000}"/>
    <cellStyle name="Calculation 8 2 13 4" xfId="1365" xr:uid="{00000000-0005-0000-0000-000094020000}"/>
    <cellStyle name="Calculation 8 2 13 4 2" xfId="1366" xr:uid="{00000000-0005-0000-0000-000095020000}"/>
    <cellStyle name="Calculation 8 2 13 5" xfId="1367" xr:uid="{00000000-0005-0000-0000-000096020000}"/>
    <cellStyle name="Calculation 8 2 13 5 2" xfId="1368" xr:uid="{00000000-0005-0000-0000-000097020000}"/>
    <cellStyle name="Calculation 8 2 13 6" xfId="1369" xr:uid="{00000000-0005-0000-0000-000098020000}"/>
    <cellStyle name="Calculation 8 2 13 6 2" xfId="1370" xr:uid="{00000000-0005-0000-0000-000099020000}"/>
    <cellStyle name="Calculation 8 2 13 7" xfId="1371" xr:uid="{00000000-0005-0000-0000-00009A020000}"/>
    <cellStyle name="Calculation 8 2 13 7 2" xfId="1372" xr:uid="{00000000-0005-0000-0000-00009B020000}"/>
    <cellStyle name="Calculation 8 2 13 8" xfId="1373" xr:uid="{00000000-0005-0000-0000-00009C020000}"/>
    <cellStyle name="Calculation 8 2 13 8 2" xfId="1374" xr:uid="{00000000-0005-0000-0000-00009D020000}"/>
    <cellStyle name="Calculation 8 2 13 9" xfId="1375" xr:uid="{00000000-0005-0000-0000-00009E020000}"/>
    <cellStyle name="Calculation 8 2 13 9 2" xfId="1376" xr:uid="{00000000-0005-0000-0000-00009F020000}"/>
    <cellStyle name="Calculation 8 2 14" xfId="1377" xr:uid="{00000000-0005-0000-0000-0000A0020000}"/>
    <cellStyle name="Calculation 8 2 14 2" xfId="1378" xr:uid="{00000000-0005-0000-0000-0000A1020000}"/>
    <cellStyle name="Calculation 8 2 15" xfId="1379" xr:uid="{00000000-0005-0000-0000-0000A2020000}"/>
    <cellStyle name="Calculation 8 2 15 2" xfId="1380" xr:uid="{00000000-0005-0000-0000-0000A3020000}"/>
    <cellStyle name="Calculation 8 2 16" xfId="1381" xr:uid="{00000000-0005-0000-0000-0000A4020000}"/>
    <cellStyle name="Calculation 8 2 16 2" xfId="1382" xr:uid="{00000000-0005-0000-0000-0000A5020000}"/>
    <cellStyle name="Calculation 8 2 17" xfId="1383" xr:uid="{00000000-0005-0000-0000-0000A6020000}"/>
    <cellStyle name="Calculation 8 2 17 2" xfId="1384" xr:uid="{00000000-0005-0000-0000-0000A7020000}"/>
    <cellStyle name="Calculation 8 2 18" xfId="1385" xr:uid="{00000000-0005-0000-0000-0000A8020000}"/>
    <cellStyle name="Calculation 8 2 18 2" xfId="1386" xr:uid="{00000000-0005-0000-0000-0000A9020000}"/>
    <cellStyle name="Calculation 8 2 19" xfId="1387" xr:uid="{00000000-0005-0000-0000-0000AA020000}"/>
    <cellStyle name="Calculation 8 2 19 2" xfId="1388" xr:uid="{00000000-0005-0000-0000-0000AB020000}"/>
    <cellStyle name="Calculation 8 2 2" xfId="1389" xr:uid="{00000000-0005-0000-0000-0000AC020000}"/>
    <cellStyle name="Calculation 8 2 2 10" xfId="1390" xr:uid="{00000000-0005-0000-0000-0000AD020000}"/>
    <cellStyle name="Calculation 8 2 2 10 2" xfId="1391" xr:uid="{00000000-0005-0000-0000-0000AE020000}"/>
    <cellStyle name="Calculation 8 2 2 11" xfId="1392" xr:uid="{00000000-0005-0000-0000-0000AF020000}"/>
    <cellStyle name="Calculation 8 2 2 11 2" xfId="1393" xr:uid="{00000000-0005-0000-0000-0000B0020000}"/>
    <cellStyle name="Calculation 8 2 2 12" xfId="1394" xr:uid="{00000000-0005-0000-0000-0000B1020000}"/>
    <cellStyle name="Calculation 8 2 2 12 2" xfId="1395" xr:uid="{00000000-0005-0000-0000-0000B2020000}"/>
    <cellStyle name="Calculation 8 2 2 13" xfId="1396" xr:uid="{00000000-0005-0000-0000-0000B3020000}"/>
    <cellStyle name="Calculation 8 2 2 13 2" xfId="1397" xr:uid="{00000000-0005-0000-0000-0000B4020000}"/>
    <cellStyle name="Calculation 8 2 2 14" xfId="1398" xr:uid="{00000000-0005-0000-0000-0000B5020000}"/>
    <cellStyle name="Calculation 8 2 2 14 2" xfId="1399" xr:uid="{00000000-0005-0000-0000-0000B6020000}"/>
    <cellStyle name="Calculation 8 2 2 15" xfId="1400" xr:uid="{00000000-0005-0000-0000-0000B7020000}"/>
    <cellStyle name="Calculation 8 2 2 15 2" xfId="1401" xr:uid="{00000000-0005-0000-0000-0000B8020000}"/>
    <cellStyle name="Calculation 8 2 2 16" xfId="1402" xr:uid="{00000000-0005-0000-0000-0000B9020000}"/>
    <cellStyle name="Calculation 8 2 2 16 2" xfId="1403" xr:uid="{00000000-0005-0000-0000-0000BA020000}"/>
    <cellStyle name="Calculation 8 2 2 17" xfId="1404" xr:uid="{00000000-0005-0000-0000-0000BB020000}"/>
    <cellStyle name="Calculation 8 2 2 17 2" xfId="1405" xr:uid="{00000000-0005-0000-0000-0000BC020000}"/>
    <cellStyle name="Calculation 8 2 2 18" xfId="1406" xr:uid="{00000000-0005-0000-0000-0000BD020000}"/>
    <cellStyle name="Calculation 8 2 2 18 2" xfId="1407" xr:uid="{00000000-0005-0000-0000-0000BE020000}"/>
    <cellStyle name="Calculation 8 2 2 19" xfId="1408" xr:uid="{00000000-0005-0000-0000-0000BF020000}"/>
    <cellStyle name="Calculation 8 2 2 19 2" xfId="1409" xr:uid="{00000000-0005-0000-0000-0000C0020000}"/>
    <cellStyle name="Calculation 8 2 2 2" xfId="1410" xr:uid="{00000000-0005-0000-0000-0000C1020000}"/>
    <cellStyle name="Calculation 8 2 2 2 10" xfId="1411" xr:uid="{00000000-0005-0000-0000-0000C2020000}"/>
    <cellStyle name="Calculation 8 2 2 2 10 2" xfId="1412" xr:uid="{00000000-0005-0000-0000-0000C3020000}"/>
    <cellStyle name="Calculation 8 2 2 2 11" xfId="1413" xr:uid="{00000000-0005-0000-0000-0000C4020000}"/>
    <cellStyle name="Calculation 8 2 2 2 11 2" xfId="1414" xr:uid="{00000000-0005-0000-0000-0000C5020000}"/>
    <cellStyle name="Calculation 8 2 2 2 12" xfId="1415" xr:uid="{00000000-0005-0000-0000-0000C6020000}"/>
    <cellStyle name="Calculation 8 2 2 2 12 2" xfId="1416" xr:uid="{00000000-0005-0000-0000-0000C7020000}"/>
    <cellStyle name="Calculation 8 2 2 2 13" xfId="1417" xr:uid="{00000000-0005-0000-0000-0000C8020000}"/>
    <cellStyle name="Calculation 8 2 2 2 13 2" xfId="1418" xr:uid="{00000000-0005-0000-0000-0000C9020000}"/>
    <cellStyle name="Calculation 8 2 2 2 14" xfId="1419" xr:uid="{00000000-0005-0000-0000-0000CA020000}"/>
    <cellStyle name="Calculation 8 2 2 2 14 2" xfId="1420" xr:uid="{00000000-0005-0000-0000-0000CB020000}"/>
    <cellStyle name="Calculation 8 2 2 2 15" xfId="1421" xr:uid="{00000000-0005-0000-0000-0000CC020000}"/>
    <cellStyle name="Calculation 8 2 2 2 15 2" xfId="1422" xr:uid="{00000000-0005-0000-0000-0000CD020000}"/>
    <cellStyle name="Calculation 8 2 2 2 16" xfId="1423" xr:uid="{00000000-0005-0000-0000-0000CE020000}"/>
    <cellStyle name="Calculation 8 2 2 2 16 2" xfId="1424" xr:uid="{00000000-0005-0000-0000-0000CF020000}"/>
    <cellStyle name="Calculation 8 2 2 2 17" xfId="1425" xr:uid="{00000000-0005-0000-0000-0000D0020000}"/>
    <cellStyle name="Calculation 8 2 2 2 17 2" xfId="1426" xr:uid="{00000000-0005-0000-0000-0000D1020000}"/>
    <cellStyle name="Calculation 8 2 2 2 18" xfId="1427" xr:uid="{00000000-0005-0000-0000-0000D2020000}"/>
    <cellStyle name="Calculation 8 2 2 2 18 2" xfId="1428" xr:uid="{00000000-0005-0000-0000-0000D3020000}"/>
    <cellStyle name="Calculation 8 2 2 2 19" xfId="1429" xr:uid="{00000000-0005-0000-0000-0000D4020000}"/>
    <cellStyle name="Calculation 8 2 2 2 2" xfId="1430" xr:uid="{00000000-0005-0000-0000-0000D5020000}"/>
    <cellStyle name="Calculation 8 2 2 2 2 2" xfId="1431" xr:uid="{00000000-0005-0000-0000-0000D6020000}"/>
    <cellStyle name="Calculation 8 2 2 2 3" xfId="1432" xr:uid="{00000000-0005-0000-0000-0000D7020000}"/>
    <cellStyle name="Calculation 8 2 2 2 3 2" xfId="1433" xr:uid="{00000000-0005-0000-0000-0000D8020000}"/>
    <cellStyle name="Calculation 8 2 2 2 4" xfId="1434" xr:uid="{00000000-0005-0000-0000-0000D9020000}"/>
    <cellStyle name="Calculation 8 2 2 2 4 2" xfId="1435" xr:uid="{00000000-0005-0000-0000-0000DA020000}"/>
    <cellStyle name="Calculation 8 2 2 2 5" xfId="1436" xr:uid="{00000000-0005-0000-0000-0000DB020000}"/>
    <cellStyle name="Calculation 8 2 2 2 5 2" xfId="1437" xr:uid="{00000000-0005-0000-0000-0000DC020000}"/>
    <cellStyle name="Calculation 8 2 2 2 6" xfId="1438" xr:uid="{00000000-0005-0000-0000-0000DD020000}"/>
    <cellStyle name="Calculation 8 2 2 2 6 2" xfId="1439" xr:uid="{00000000-0005-0000-0000-0000DE020000}"/>
    <cellStyle name="Calculation 8 2 2 2 7" xfId="1440" xr:uid="{00000000-0005-0000-0000-0000DF020000}"/>
    <cellStyle name="Calculation 8 2 2 2 7 2" xfId="1441" xr:uid="{00000000-0005-0000-0000-0000E0020000}"/>
    <cellStyle name="Calculation 8 2 2 2 8" xfId="1442" xr:uid="{00000000-0005-0000-0000-0000E1020000}"/>
    <cellStyle name="Calculation 8 2 2 2 8 2" xfId="1443" xr:uid="{00000000-0005-0000-0000-0000E2020000}"/>
    <cellStyle name="Calculation 8 2 2 2 9" xfId="1444" xr:uid="{00000000-0005-0000-0000-0000E3020000}"/>
    <cellStyle name="Calculation 8 2 2 2 9 2" xfId="1445" xr:uid="{00000000-0005-0000-0000-0000E4020000}"/>
    <cellStyle name="Calculation 8 2 2 20" xfId="1446" xr:uid="{00000000-0005-0000-0000-0000E5020000}"/>
    <cellStyle name="Calculation 8 2 2 3" xfId="1447" xr:uid="{00000000-0005-0000-0000-0000E6020000}"/>
    <cellStyle name="Calculation 8 2 2 3 10" xfId="1448" xr:uid="{00000000-0005-0000-0000-0000E7020000}"/>
    <cellStyle name="Calculation 8 2 2 3 10 2" xfId="1449" xr:uid="{00000000-0005-0000-0000-0000E8020000}"/>
    <cellStyle name="Calculation 8 2 2 3 11" xfId="1450" xr:uid="{00000000-0005-0000-0000-0000E9020000}"/>
    <cellStyle name="Calculation 8 2 2 3 11 2" xfId="1451" xr:uid="{00000000-0005-0000-0000-0000EA020000}"/>
    <cellStyle name="Calculation 8 2 2 3 12" xfId="1452" xr:uid="{00000000-0005-0000-0000-0000EB020000}"/>
    <cellStyle name="Calculation 8 2 2 3 12 2" xfId="1453" xr:uid="{00000000-0005-0000-0000-0000EC020000}"/>
    <cellStyle name="Calculation 8 2 2 3 13" xfId="1454" xr:uid="{00000000-0005-0000-0000-0000ED020000}"/>
    <cellStyle name="Calculation 8 2 2 3 13 2" xfId="1455" xr:uid="{00000000-0005-0000-0000-0000EE020000}"/>
    <cellStyle name="Calculation 8 2 2 3 14" xfId="1456" xr:uid="{00000000-0005-0000-0000-0000EF020000}"/>
    <cellStyle name="Calculation 8 2 2 3 14 2" xfId="1457" xr:uid="{00000000-0005-0000-0000-0000F0020000}"/>
    <cellStyle name="Calculation 8 2 2 3 15" xfId="1458" xr:uid="{00000000-0005-0000-0000-0000F1020000}"/>
    <cellStyle name="Calculation 8 2 2 3 15 2" xfId="1459" xr:uid="{00000000-0005-0000-0000-0000F2020000}"/>
    <cellStyle name="Calculation 8 2 2 3 16" xfId="1460" xr:uid="{00000000-0005-0000-0000-0000F3020000}"/>
    <cellStyle name="Calculation 8 2 2 3 16 2" xfId="1461" xr:uid="{00000000-0005-0000-0000-0000F4020000}"/>
    <cellStyle name="Calculation 8 2 2 3 17" xfId="1462" xr:uid="{00000000-0005-0000-0000-0000F5020000}"/>
    <cellStyle name="Calculation 8 2 2 3 17 2" xfId="1463" xr:uid="{00000000-0005-0000-0000-0000F6020000}"/>
    <cellStyle name="Calculation 8 2 2 3 18" xfId="1464" xr:uid="{00000000-0005-0000-0000-0000F7020000}"/>
    <cellStyle name="Calculation 8 2 2 3 18 2" xfId="1465" xr:uid="{00000000-0005-0000-0000-0000F8020000}"/>
    <cellStyle name="Calculation 8 2 2 3 19" xfId="1466" xr:uid="{00000000-0005-0000-0000-0000F9020000}"/>
    <cellStyle name="Calculation 8 2 2 3 2" xfId="1467" xr:uid="{00000000-0005-0000-0000-0000FA020000}"/>
    <cellStyle name="Calculation 8 2 2 3 2 2" xfId="1468" xr:uid="{00000000-0005-0000-0000-0000FB020000}"/>
    <cellStyle name="Calculation 8 2 2 3 3" xfId="1469" xr:uid="{00000000-0005-0000-0000-0000FC020000}"/>
    <cellStyle name="Calculation 8 2 2 3 3 2" xfId="1470" xr:uid="{00000000-0005-0000-0000-0000FD020000}"/>
    <cellStyle name="Calculation 8 2 2 3 4" xfId="1471" xr:uid="{00000000-0005-0000-0000-0000FE020000}"/>
    <cellStyle name="Calculation 8 2 2 3 4 2" xfId="1472" xr:uid="{00000000-0005-0000-0000-0000FF020000}"/>
    <cellStyle name="Calculation 8 2 2 3 5" xfId="1473" xr:uid="{00000000-0005-0000-0000-000000030000}"/>
    <cellStyle name="Calculation 8 2 2 3 5 2" xfId="1474" xr:uid="{00000000-0005-0000-0000-000001030000}"/>
    <cellStyle name="Calculation 8 2 2 3 6" xfId="1475" xr:uid="{00000000-0005-0000-0000-000002030000}"/>
    <cellStyle name="Calculation 8 2 2 3 6 2" xfId="1476" xr:uid="{00000000-0005-0000-0000-000003030000}"/>
    <cellStyle name="Calculation 8 2 2 3 7" xfId="1477" xr:uid="{00000000-0005-0000-0000-000004030000}"/>
    <cellStyle name="Calculation 8 2 2 3 7 2" xfId="1478" xr:uid="{00000000-0005-0000-0000-000005030000}"/>
    <cellStyle name="Calculation 8 2 2 3 8" xfId="1479" xr:uid="{00000000-0005-0000-0000-000006030000}"/>
    <cellStyle name="Calculation 8 2 2 3 8 2" xfId="1480" xr:uid="{00000000-0005-0000-0000-000007030000}"/>
    <cellStyle name="Calculation 8 2 2 3 9" xfId="1481" xr:uid="{00000000-0005-0000-0000-000008030000}"/>
    <cellStyle name="Calculation 8 2 2 3 9 2" xfId="1482" xr:uid="{00000000-0005-0000-0000-000009030000}"/>
    <cellStyle name="Calculation 8 2 2 4" xfId="1483" xr:uid="{00000000-0005-0000-0000-00000A030000}"/>
    <cellStyle name="Calculation 8 2 2 4 10" xfId="1484" xr:uid="{00000000-0005-0000-0000-00000B030000}"/>
    <cellStyle name="Calculation 8 2 2 4 10 2" xfId="1485" xr:uid="{00000000-0005-0000-0000-00000C030000}"/>
    <cellStyle name="Calculation 8 2 2 4 11" xfId="1486" xr:uid="{00000000-0005-0000-0000-00000D030000}"/>
    <cellStyle name="Calculation 8 2 2 4 11 2" xfId="1487" xr:uid="{00000000-0005-0000-0000-00000E030000}"/>
    <cellStyle name="Calculation 8 2 2 4 12" xfId="1488" xr:uid="{00000000-0005-0000-0000-00000F030000}"/>
    <cellStyle name="Calculation 8 2 2 4 12 2" xfId="1489" xr:uid="{00000000-0005-0000-0000-000010030000}"/>
    <cellStyle name="Calculation 8 2 2 4 13" xfId="1490" xr:uid="{00000000-0005-0000-0000-000011030000}"/>
    <cellStyle name="Calculation 8 2 2 4 13 2" xfId="1491" xr:uid="{00000000-0005-0000-0000-000012030000}"/>
    <cellStyle name="Calculation 8 2 2 4 14" xfId="1492" xr:uid="{00000000-0005-0000-0000-000013030000}"/>
    <cellStyle name="Calculation 8 2 2 4 14 2" xfId="1493" xr:uid="{00000000-0005-0000-0000-000014030000}"/>
    <cellStyle name="Calculation 8 2 2 4 15" xfId="1494" xr:uid="{00000000-0005-0000-0000-000015030000}"/>
    <cellStyle name="Calculation 8 2 2 4 15 2" xfId="1495" xr:uid="{00000000-0005-0000-0000-000016030000}"/>
    <cellStyle name="Calculation 8 2 2 4 16" xfId="1496" xr:uid="{00000000-0005-0000-0000-000017030000}"/>
    <cellStyle name="Calculation 8 2 2 4 2" xfId="1497" xr:uid="{00000000-0005-0000-0000-000018030000}"/>
    <cellStyle name="Calculation 8 2 2 4 2 2" xfId="1498" xr:uid="{00000000-0005-0000-0000-000019030000}"/>
    <cellStyle name="Calculation 8 2 2 4 3" xfId="1499" xr:uid="{00000000-0005-0000-0000-00001A030000}"/>
    <cellStyle name="Calculation 8 2 2 4 3 2" xfId="1500" xr:uid="{00000000-0005-0000-0000-00001B030000}"/>
    <cellStyle name="Calculation 8 2 2 4 4" xfId="1501" xr:uid="{00000000-0005-0000-0000-00001C030000}"/>
    <cellStyle name="Calculation 8 2 2 4 4 2" xfId="1502" xr:uid="{00000000-0005-0000-0000-00001D030000}"/>
    <cellStyle name="Calculation 8 2 2 4 5" xfId="1503" xr:uid="{00000000-0005-0000-0000-00001E030000}"/>
    <cellStyle name="Calculation 8 2 2 4 5 2" xfId="1504" xr:uid="{00000000-0005-0000-0000-00001F030000}"/>
    <cellStyle name="Calculation 8 2 2 4 6" xfId="1505" xr:uid="{00000000-0005-0000-0000-000020030000}"/>
    <cellStyle name="Calculation 8 2 2 4 6 2" xfId="1506" xr:uid="{00000000-0005-0000-0000-000021030000}"/>
    <cellStyle name="Calculation 8 2 2 4 7" xfId="1507" xr:uid="{00000000-0005-0000-0000-000022030000}"/>
    <cellStyle name="Calculation 8 2 2 4 7 2" xfId="1508" xr:uid="{00000000-0005-0000-0000-000023030000}"/>
    <cellStyle name="Calculation 8 2 2 4 8" xfId="1509" xr:uid="{00000000-0005-0000-0000-000024030000}"/>
    <cellStyle name="Calculation 8 2 2 4 8 2" xfId="1510" xr:uid="{00000000-0005-0000-0000-000025030000}"/>
    <cellStyle name="Calculation 8 2 2 4 9" xfId="1511" xr:uid="{00000000-0005-0000-0000-000026030000}"/>
    <cellStyle name="Calculation 8 2 2 4 9 2" xfId="1512" xr:uid="{00000000-0005-0000-0000-000027030000}"/>
    <cellStyle name="Calculation 8 2 2 5" xfId="1513" xr:uid="{00000000-0005-0000-0000-000028030000}"/>
    <cellStyle name="Calculation 8 2 2 5 10" xfId="1514" xr:uid="{00000000-0005-0000-0000-000029030000}"/>
    <cellStyle name="Calculation 8 2 2 5 10 2" xfId="1515" xr:uid="{00000000-0005-0000-0000-00002A030000}"/>
    <cellStyle name="Calculation 8 2 2 5 11" xfId="1516" xr:uid="{00000000-0005-0000-0000-00002B030000}"/>
    <cellStyle name="Calculation 8 2 2 5 11 2" xfId="1517" xr:uid="{00000000-0005-0000-0000-00002C030000}"/>
    <cellStyle name="Calculation 8 2 2 5 12" xfId="1518" xr:uid="{00000000-0005-0000-0000-00002D030000}"/>
    <cellStyle name="Calculation 8 2 2 5 12 2" xfId="1519" xr:uid="{00000000-0005-0000-0000-00002E030000}"/>
    <cellStyle name="Calculation 8 2 2 5 13" xfId="1520" xr:uid="{00000000-0005-0000-0000-00002F030000}"/>
    <cellStyle name="Calculation 8 2 2 5 13 2" xfId="1521" xr:uid="{00000000-0005-0000-0000-000030030000}"/>
    <cellStyle name="Calculation 8 2 2 5 14" xfId="1522" xr:uid="{00000000-0005-0000-0000-000031030000}"/>
    <cellStyle name="Calculation 8 2 2 5 14 2" xfId="1523" xr:uid="{00000000-0005-0000-0000-000032030000}"/>
    <cellStyle name="Calculation 8 2 2 5 15" xfId="1524" xr:uid="{00000000-0005-0000-0000-000033030000}"/>
    <cellStyle name="Calculation 8 2 2 5 15 2" xfId="1525" xr:uid="{00000000-0005-0000-0000-000034030000}"/>
    <cellStyle name="Calculation 8 2 2 5 16" xfId="1526" xr:uid="{00000000-0005-0000-0000-000035030000}"/>
    <cellStyle name="Calculation 8 2 2 5 2" xfId="1527" xr:uid="{00000000-0005-0000-0000-000036030000}"/>
    <cellStyle name="Calculation 8 2 2 5 2 2" xfId="1528" xr:uid="{00000000-0005-0000-0000-000037030000}"/>
    <cellStyle name="Calculation 8 2 2 5 3" xfId="1529" xr:uid="{00000000-0005-0000-0000-000038030000}"/>
    <cellStyle name="Calculation 8 2 2 5 3 2" xfId="1530" xr:uid="{00000000-0005-0000-0000-000039030000}"/>
    <cellStyle name="Calculation 8 2 2 5 4" xfId="1531" xr:uid="{00000000-0005-0000-0000-00003A030000}"/>
    <cellStyle name="Calculation 8 2 2 5 4 2" xfId="1532" xr:uid="{00000000-0005-0000-0000-00003B030000}"/>
    <cellStyle name="Calculation 8 2 2 5 5" xfId="1533" xr:uid="{00000000-0005-0000-0000-00003C030000}"/>
    <cellStyle name="Calculation 8 2 2 5 5 2" xfId="1534" xr:uid="{00000000-0005-0000-0000-00003D030000}"/>
    <cellStyle name="Calculation 8 2 2 5 6" xfId="1535" xr:uid="{00000000-0005-0000-0000-00003E030000}"/>
    <cellStyle name="Calculation 8 2 2 5 6 2" xfId="1536" xr:uid="{00000000-0005-0000-0000-00003F030000}"/>
    <cellStyle name="Calculation 8 2 2 5 7" xfId="1537" xr:uid="{00000000-0005-0000-0000-000040030000}"/>
    <cellStyle name="Calculation 8 2 2 5 7 2" xfId="1538" xr:uid="{00000000-0005-0000-0000-000041030000}"/>
    <cellStyle name="Calculation 8 2 2 5 8" xfId="1539" xr:uid="{00000000-0005-0000-0000-000042030000}"/>
    <cellStyle name="Calculation 8 2 2 5 8 2" xfId="1540" xr:uid="{00000000-0005-0000-0000-000043030000}"/>
    <cellStyle name="Calculation 8 2 2 5 9" xfId="1541" xr:uid="{00000000-0005-0000-0000-000044030000}"/>
    <cellStyle name="Calculation 8 2 2 5 9 2" xfId="1542" xr:uid="{00000000-0005-0000-0000-000045030000}"/>
    <cellStyle name="Calculation 8 2 2 6" xfId="1543" xr:uid="{00000000-0005-0000-0000-000046030000}"/>
    <cellStyle name="Calculation 8 2 2 6 10" xfId="1544" xr:uid="{00000000-0005-0000-0000-000047030000}"/>
    <cellStyle name="Calculation 8 2 2 6 10 2" xfId="1545" xr:uid="{00000000-0005-0000-0000-000048030000}"/>
    <cellStyle name="Calculation 8 2 2 6 11" xfId="1546" xr:uid="{00000000-0005-0000-0000-000049030000}"/>
    <cellStyle name="Calculation 8 2 2 6 11 2" xfId="1547" xr:uid="{00000000-0005-0000-0000-00004A030000}"/>
    <cellStyle name="Calculation 8 2 2 6 12" xfId="1548" xr:uid="{00000000-0005-0000-0000-00004B030000}"/>
    <cellStyle name="Calculation 8 2 2 6 12 2" xfId="1549" xr:uid="{00000000-0005-0000-0000-00004C030000}"/>
    <cellStyle name="Calculation 8 2 2 6 13" xfId="1550" xr:uid="{00000000-0005-0000-0000-00004D030000}"/>
    <cellStyle name="Calculation 8 2 2 6 13 2" xfId="1551" xr:uid="{00000000-0005-0000-0000-00004E030000}"/>
    <cellStyle name="Calculation 8 2 2 6 14" xfId="1552" xr:uid="{00000000-0005-0000-0000-00004F030000}"/>
    <cellStyle name="Calculation 8 2 2 6 14 2" xfId="1553" xr:uid="{00000000-0005-0000-0000-000050030000}"/>
    <cellStyle name="Calculation 8 2 2 6 15" xfId="1554" xr:uid="{00000000-0005-0000-0000-000051030000}"/>
    <cellStyle name="Calculation 8 2 2 6 2" xfId="1555" xr:uid="{00000000-0005-0000-0000-000052030000}"/>
    <cellStyle name="Calculation 8 2 2 6 2 2" xfId="1556" xr:uid="{00000000-0005-0000-0000-000053030000}"/>
    <cellStyle name="Calculation 8 2 2 6 3" xfId="1557" xr:uid="{00000000-0005-0000-0000-000054030000}"/>
    <cellStyle name="Calculation 8 2 2 6 3 2" xfId="1558" xr:uid="{00000000-0005-0000-0000-000055030000}"/>
    <cellStyle name="Calculation 8 2 2 6 4" xfId="1559" xr:uid="{00000000-0005-0000-0000-000056030000}"/>
    <cellStyle name="Calculation 8 2 2 6 4 2" xfId="1560" xr:uid="{00000000-0005-0000-0000-000057030000}"/>
    <cellStyle name="Calculation 8 2 2 6 5" xfId="1561" xr:uid="{00000000-0005-0000-0000-000058030000}"/>
    <cellStyle name="Calculation 8 2 2 6 5 2" xfId="1562" xr:uid="{00000000-0005-0000-0000-000059030000}"/>
    <cellStyle name="Calculation 8 2 2 6 6" xfId="1563" xr:uid="{00000000-0005-0000-0000-00005A030000}"/>
    <cellStyle name="Calculation 8 2 2 6 6 2" xfId="1564" xr:uid="{00000000-0005-0000-0000-00005B030000}"/>
    <cellStyle name="Calculation 8 2 2 6 7" xfId="1565" xr:uid="{00000000-0005-0000-0000-00005C030000}"/>
    <cellStyle name="Calculation 8 2 2 6 7 2" xfId="1566" xr:uid="{00000000-0005-0000-0000-00005D030000}"/>
    <cellStyle name="Calculation 8 2 2 6 8" xfId="1567" xr:uid="{00000000-0005-0000-0000-00005E030000}"/>
    <cellStyle name="Calculation 8 2 2 6 8 2" xfId="1568" xr:uid="{00000000-0005-0000-0000-00005F030000}"/>
    <cellStyle name="Calculation 8 2 2 6 9" xfId="1569" xr:uid="{00000000-0005-0000-0000-000060030000}"/>
    <cellStyle name="Calculation 8 2 2 6 9 2" xfId="1570" xr:uid="{00000000-0005-0000-0000-000061030000}"/>
    <cellStyle name="Calculation 8 2 2 7" xfId="1571" xr:uid="{00000000-0005-0000-0000-000062030000}"/>
    <cellStyle name="Calculation 8 2 2 7 2" xfId="1572" xr:uid="{00000000-0005-0000-0000-000063030000}"/>
    <cellStyle name="Calculation 8 2 2 8" xfId="1573" xr:uid="{00000000-0005-0000-0000-000064030000}"/>
    <cellStyle name="Calculation 8 2 2 8 2" xfId="1574" xr:uid="{00000000-0005-0000-0000-000065030000}"/>
    <cellStyle name="Calculation 8 2 2 9" xfId="1575" xr:uid="{00000000-0005-0000-0000-000066030000}"/>
    <cellStyle name="Calculation 8 2 2 9 2" xfId="1576" xr:uid="{00000000-0005-0000-0000-000067030000}"/>
    <cellStyle name="Calculation 8 2 20" xfId="1577" xr:uid="{00000000-0005-0000-0000-000068030000}"/>
    <cellStyle name="Calculation 8 2 20 2" xfId="1578" xr:uid="{00000000-0005-0000-0000-000069030000}"/>
    <cellStyle name="Calculation 8 2 21" xfId="1579" xr:uid="{00000000-0005-0000-0000-00006A030000}"/>
    <cellStyle name="Calculation 8 2 21 2" xfId="1580" xr:uid="{00000000-0005-0000-0000-00006B030000}"/>
    <cellStyle name="Calculation 8 2 22" xfId="1581" xr:uid="{00000000-0005-0000-0000-00006C030000}"/>
    <cellStyle name="Calculation 8 2 22 2" xfId="1582" xr:uid="{00000000-0005-0000-0000-00006D030000}"/>
    <cellStyle name="Calculation 8 2 23" xfId="1583" xr:uid="{00000000-0005-0000-0000-00006E030000}"/>
    <cellStyle name="Calculation 8 2 23 2" xfId="1584" xr:uid="{00000000-0005-0000-0000-00006F030000}"/>
    <cellStyle name="Calculation 8 2 24" xfId="1585" xr:uid="{00000000-0005-0000-0000-000070030000}"/>
    <cellStyle name="Calculation 8 2 24 2" xfId="1586" xr:uid="{00000000-0005-0000-0000-000071030000}"/>
    <cellStyle name="Calculation 8 2 25" xfId="1587" xr:uid="{00000000-0005-0000-0000-000072030000}"/>
    <cellStyle name="Calculation 8 2 25 2" xfId="1588" xr:uid="{00000000-0005-0000-0000-000073030000}"/>
    <cellStyle name="Calculation 8 2 26" xfId="1589" xr:uid="{00000000-0005-0000-0000-000074030000}"/>
    <cellStyle name="Calculation 8 2 26 2" xfId="1590" xr:uid="{00000000-0005-0000-0000-000075030000}"/>
    <cellStyle name="Calculation 8 2 27" xfId="1591" xr:uid="{00000000-0005-0000-0000-000076030000}"/>
    <cellStyle name="Calculation 8 2 3" xfId="1592" xr:uid="{00000000-0005-0000-0000-000077030000}"/>
    <cellStyle name="Calculation 8 2 3 10" xfId="1593" xr:uid="{00000000-0005-0000-0000-000078030000}"/>
    <cellStyle name="Calculation 8 2 3 10 2" xfId="1594" xr:uid="{00000000-0005-0000-0000-000079030000}"/>
    <cellStyle name="Calculation 8 2 3 11" xfId="1595" xr:uid="{00000000-0005-0000-0000-00007A030000}"/>
    <cellStyle name="Calculation 8 2 3 11 2" xfId="1596" xr:uid="{00000000-0005-0000-0000-00007B030000}"/>
    <cellStyle name="Calculation 8 2 3 12" xfId="1597" xr:uid="{00000000-0005-0000-0000-00007C030000}"/>
    <cellStyle name="Calculation 8 2 3 12 2" xfId="1598" xr:uid="{00000000-0005-0000-0000-00007D030000}"/>
    <cellStyle name="Calculation 8 2 3 13" xfId="1599" xr:uid="{00000000-0005-0000-0000-00007E030000}"/>
    <cellStyle name="Calculation 8 2 3 13 2" xfId="1600" xr:uid="{00000000-0005-0000-0000-00007F030000}"/>
    <cellStyle name="Calculation 8 2 3 14" xfId="1601" xr:uid="{00000000-0005-0000-0000-000080030000}"/>
    <cellStyle name="Calculation 8 2 3 14 2" xfId="1602" xr:uid="{00000000-0005-0000-0000-000081030000}"/>
    <cellStyle name="Calculation 8 2 3 15" xfId="1603" xr:uid="{00000000-0005-0000-0000-000082030000}"/>
    <cellStyle name="Calculation 8 2 3 15 2" xfId="1604" xr:uid="{00000000-0005-0000-0000-000083030000}"/>
    <cellStyle name="Calculation 8 2 3 16" xfId="1605" xr:uid="{00000000-0005-0000-0000-000084030000}"/>
    <cellStyle name="Calculation 8 2 3 16 2" xfId="1606" xr:uid="{00000000-0005-0000-0000-000085030000}"/>
    <cellStyle name="Calculation 8 2 3 17" xfId="1607" xr:uid="{00000000-0005-0000-0000-000086030000}"/>
    <cellStyle name="Calculation 8 2 3 17 2" xfId="1608" xr:uid="{00000000-0005-0000-0000-000087030000}"/>
    <cellStyle name="Calculation 8 2 3 18" xfId="1609" xr:uid="{00000000-0005-0000-0000-000088030000}"/>
    <cellStyle name="Calculation 8 2 3 18 2" xfId="1610" xr:uid="{00000000-0005-0000-0000-000089030000}"/>
    <cellStyle name="Calculation 8 2 3 19" xfId="1611" xr:uid="{00000000-0005-0000-0000-00008A030000}"/>
    <cellStyle name="Calculation 8 2 3 19 2" xfId="1612" xr:uid="{00000000-0005-0000-0000-00008B030000}"/>
    <cellStyle name="Calculation 8 2 3 2" xfId="1613" xr:uid="{00000000-0005-0000-0000-00008C030000}"/>
    <cellStyle name="Calculation 8 2 3 2 10" xfId="1614" xr:uid="{00000000-0005-0000-0000-00008D030000}"/>
    <cellStyle name="Calculation 8 2 3 2 10 2" xfId="1615" xr:uid="{00000000-0005-0000-0000-00008E030000}"/>
    <cellStyle name="Calculation 8 2 3 2 11" xfId="1616" xr:uid="{00000000-0005-0000-0000-00008F030000}"/>
    <cellStyle name="Calculation 8 2 3 2 11 2" xfId="1617" xr:uid="{00000000-0005-0000-0000-000090030000}"/>
    <cellStyle name="Calculation 8 2 3 2 12" xfId="1618" xr:uid="{00000000-0005-0000-0000-000091030000}"/>
    <cellStyle name="Calculation 8 2 3 2 12 2" xfId="1619" xr:uid="{00000000-0005-0000-0000-000092030000}"/>
    <cellStyle name="Calculation 8 2 3 2 13" xfId="1620" xr:uid="{00000000-0005-0000-0000-000093030000}"/>
    <cellStyle name="Calculation 8 2 3 2 13 2" xfId="1621" xr:uid="{00000000-0005-0000-0000-000094030000}"/>
    <cellStyle name="Calculation 8 2 3 2 14" xfId="1622" xr:uid="{00000000-0005-0000-0000-000095030000}"/>
    <cellStyle name="Calculation 8 2 3 2 14 2" xfId="1623" xr:uid="{00000000-0005-0000-0000-000096030000}"/>
    <cellStyle name="Calculation 8 2 3 2 15" xfId="1624" xr:uid="{00000000-0005-0000-0000-000097030000}"/>
    <cellStyle name="Calculation 8 2 3 2 15 2" xfId="1625" xr:uid="{00000000-0005-0000-0000-000098030000}"/>
    <cellStyle name="Calculation 8 2 3 2 16" xfId="1626" xr:uid="{00000000-0005-0000-0000-000099030000}"/>
    <cellStyle name="Calculation 8 2 3 2 16 2" xfId="1627" xr:uid="{00000000-0005-0000-0000-00009A030000}"/>
    <cellStyle name="Calculation 8 2 3 2 17" xfId="1628" xr:uid="{00000000-0005-0000-0000-00009B030000}"/>
    <cellStyle name="Calculation 8 2 3 2 17 2" xfId="1629" xr:uid="{00000000-0005-0000-0000-00009C030000}"/>
    <cellStyle name="Calculation 8 2 3 2 18" xfId="1630" xr:uid="{00000000-0005-0000-0000-00009D030000}"/>
    <cellStyle name="Calculation 8 2 3 2 18 2" xfId="1631" xr:uid="{00000000-0005-0000-0000-00009E030000}"/>
    <cellStyle name="Calculation 8 2 3 2 19" xfId="1632" xr:uid="{00000000-0005-0000-0000-00009F030000}"/>
    <cellStyle name="Calculation 8 2 3 2 2" xfId="1633" xr:uid="{00000000-0005-0000-0000-0000A0030000}"/>
    <cellStyle name="Calculation 8 2 3 2 2 2" xfId="1634" xr:uid="{00000000-0005-0000-0000-0000A1030000}"/>
    <cellStyle name="Calculation 8 2 3 2 3" xfId="1635" xr:uid="{00000000-0005-0000-0000-0000A2030000}"/>
    <cellStyle name="Calculation 8 2 3 2 3 2" xfId="1636" xr:uid="{00000000-0005-0000-0000-0000A3030000}"/>
    <cellStyle name="Calculation 8 2 3 2 4" xfId="1637" xr:uid="{00000000-0005-0000-0000-0000A4030000}"/>
    <cellStyle name="Calculation 8 2 3 2 4 2" xfId="1638" xr:uid="{00000000-0005-0000-0000-0000A5030000}"/>
    <cellStyle name="Calculation 8 2 3 2 5" xfId="1639" xr:uid="{00000000-0005-0000-0000-0000A6030000}"/>
    <cellStyle name="Calculation 8 2 3 2 5 2" xfId="1640" xr:uid="{00000000-0005-0000-0000-0000A7030000}"/>
    <cellStyle name="Calculation 8 2 3 2 6" xfId="1641" xr:uid="{00000000-0005-0000-0000-0000A8030000}"/>
    <cellStyle name="Calculation 8 2 3 2 6 2" xfId="1642" xr:uid="{00000000-0005-0000-0000-0000A9030000}"/>
    <cellStyle name="Calculation 8 2 3 2 7" xfId="1643" xr:uid="{00000000-0005-0000-0000-0000AA030000}"/>
    <cellStyle name="Calculation 8 2 3 2 7 2" xfId="1644" xr:uid="{00000000-0005-0000-0000-0000AB030000}"/>
    <cellStyle name="Calculation 8 2 3 2 8" xfId="1645" xr:uid="{00000000-0005-0000-0000-0000AC030000}"/>
    <cellStyle name="Calculation 8 2 3 2 8 2" xfId="1646" xr:uid="{00000000-0005-0000-0000-0000AD030000}"/>
    <cellStyle name="Calculation 8 2 3 2 9" xfId="1647" xr:uid="{00000000-0005-0000-0000-0000AE030000}"/>
    <cellStyle name="Calculation 8 2 3 2 9 2" xfId="1648" xr:uid="{00000000-0005-0000-0000-0000AF030000}"/>
    <cellStyle name="Calculation 8 2 3 20" xfId="1649" xr:uid="{00000000-0005-0000-0000-0000B0030000}"/>
    <cellStyle name="Calculation 8 2 3 3" xfId="1650" xr:uid="{00000000-0005-0000-0000-0000B1030000}"/>
    <cellStyle name="Calculation 8 2 3 3 10" xfId="1651" xr:uid="{00000000-0005-0000-0000-0000B2030000}"/>
    <cellStyle name="Calculation 8 2 3 3 10 2" xfId="1652" xr:uid="{00000000-0005-0000-0000-0000B3030000}"/>
    <cellStyle name="Calculation 8 2 3 3 11" xfId="1653" xr:uid="{00000000-0005-0000-0000-0000B4030000}"/>
    <cellStyle name="Calculation 8 2 3 3 11 2" xfId="1654" xr:uid="{00000000-0005-0000-0000-0000B5030000}"/>
    <cellStyle name="Calculation 8 2 3 3 12" xfId="1655" xr:uid="{00000000-0005-0000-0000-0000B6030000}"/>
    <cellStyle name="Calculation 8 2 3 3 12 2" xfId="1656" xr:uid="{00000000-0005-0000-0000-0000B7030000}"/>
    <cellStyle name="Calculation 8 2 3 3 13" xfId="1657" xr:uid="{00000000-0005-0000-0000-0000B8030000}"/>
    <cellStyle name="Calculation 8 2 3 3 13 2" xfId="1658" xr:uid="{00000000-0005-0000-0000-0000B9030000}"/>
    <cellStyle name="Calculation 8 2 3 3 14" xfId="1659" xr:uid="{00000000-0005-0000-0000-0000BA030000}"/>
    <cellStyle name="Calculation 8 2 3 3 14 2" xfId="1660" xr:uid="{00000000-0005-0000-0000-0000BB030000}"/>
    <cellStyle name="Calculation 8 2 3 3 15" xfId="1661" xr:uid="{00000000-0005-0000-0000-0000BC030000}"/>
    <cellStyle name="Calculation 8 2 3 3 15 2" xfId="1662" xr:uid="{00000000-0005-0000-0000-0000BD030000}"/>
    <cellStyle name="Calculation 8 2 3 3 16" xfId="1663" xr:uid="{00000000-0005-0000-0000-0000BE030000}"/>
    <cellStyle name="Calculation 8 2 3 3 16 2" xfId="1664" xr:uid="{00000000-0005-0000-0000-0000BF030000}"/>
    <cellStyle name="Calculation 8 2 3 3 17" xfId="1665" xr:uid="{00000000-0005-0000-0000-0000C0030000}"/>
    <cellStyle name="Calculation 8 2 3 3 17 2" xfId="1666" xr:uid="{00000000-0005-0000-0000-0000C1030000}"/>
    <cellStyle name="Calculation 8 2 3 3 18" xfId="1667" xr:uid="{00000000-0005-0000-0000-0000C2030000}"/>
    <cellStyle name="Calculation 8 2 3 3 18 2" xfId="1668" xr:uid="{00000000-0005-0000-0000-0000C3030000}"/>
    <cellStyle name="Calculation 8 2 3 3 19" xfId="1669" xr:uid="{00000000-0005-0000-0000-0000C4030000}"/>
    <cellStyle name="Calculation 8 2 3 3 2" xfId="1670" xr:uid="{00000000-0005-0000-0000-0000C5030000}"/>
    <cellStyle name="Calculation 8 2 3 3 2 2" xfId="1671" xr:uid="{00000000-0005-0000-0000-0000C6030000}"/>
    <cellStyle name="Calculation 8 2 3 3 3" xfId="1672" xr:uid="{00000000-0005-0000-0000-0000C7030000}"/>
    <cellStyle name="Calculation 8 2 3 3 3 2" xfId="1673" xr:uid="{00000000-0005-0000-0000-0000C8030000}"/>
    <cellStyle name="Calculation 8 2 3 3 4" xfId="1674" xr:uid="{00000000-0005-0000-0000-0000C9030000}"/>
    <cellStyle name="Calculation 8 2 3 3 4 2" xfId="1675" xr:uid="{00000000-0005-0000-0000-0000CA030000}"/>
    <cellStyle name="Calculation 8 2 3 3 5" xfId="1676" xr:uid="{00000000-0005-0000-0000-0000CB030000}"/>
    <cellStyle name="Calculation 8 2 3 3 5 2" xfId="1677" xr:uid="{00000000-0005-0000-0000-0000CC030000}"/>
    <cellStyle name="Calculation 8 2 3 3 6" xfId="1678" xr:uid="{00000000-0005-0000-0000-0000CD030000}"/>
    <cellStyle name="Calculation 8 2 3 3 6 2" xfId="1679" xr:uid="{00000000-0005-0000-0000-0000CE030000}"/>
    <cellStyle name="Calculation 8 2 3 3 7" xfId="1680" xr:uid="{00000000-0005-0000-0000-0000CF030000}"/>
    <cellStyle name="Calculation 8 2 3 3 7 2" xfId="1681" xr:uid="{00000000-0005-0000-0000-0000D0030000}"/>
    <cellStyle name="Calculation 8 2 3 3 8" xfId="1682" xr:uid="{00000000-0005-0000-0000-0000D1030000}"/>
    <cellStyle name="Calculation 8 2 3 3 8 2" xfId="1683" xr:uid="{00000000-0005-0000-0000-0000D2030000}"/>
    <cellStyle name="Calculation 8 2 3 3 9" xfId="1684" xr:uid="{00000000-0005-0000-0000-0000D3030000}"/>
    <cellStyle name="Calculation 8 2 3 3 9 2" xfId="1685" xr:uid="{00000000-0005-0000-0000-0000D4030000}"/>
    <cellStyle name="Calculation 8 2 3 4" xfId="1686" xr:uid="{00000000-0005-0000-0000-0000D5030000}"/>
    <cellStyle name="Calculation 8 2 3 4 10" xfId="1687" xr:uid="{00000000-0005-0000-0000-0000D6030000}"/>
    <cellStyle name="Calculation 8 2 3 4 10 2" xfId="1688" xr:uid="{00000000-0005-0000-0000-0000D7030000}"/>
    <cellStyle name="Calculation 8 2 3 4 11" xfId="1689" xr:uid="{00000000-0005-0000-0000-0000D8030000}"/>
    <cellStyle name="Calculation 8 2 3 4 11 2" xfId="1690" xr:uid="{00000000-0005-0000-0000-0000D9030000}"/>
    <cellStyle name="Calculation 8 2 3 4 12" xfId="1691" xr:uid="{00000000-0005-0000-0000-0000DA030000}"/>
    <cellStyle name="Calculation 8 2 3 4 12 2" xfId="1692" xr:uid="{00000000-0005-0000-0000-0000DB030000}"/>
    <cellStyle name="Calculation 8 2 3 4 13" xfId="1693" xr:uid="{00000000-0005-0000-0000-0000DC030000}"/>
    <cellStyle name="Calculation 8 2 3 4 13 2" xfId="1694" xr:uid="{00000000-0005-0000-0000-0000DD030000}"/>
    <cellStyle name="Calculation 8 2 3 4 14" xfId="1695" xr:uid="{00000000-0005-0000-0000-0000DE030000}"/>
    <cellStyle name="Calculation 8 2 3 4 14 2" xfId="1696" xr:uid="{00000000-0005-0000-0000-0000DF030000}"/>
    <cellStyle name="Calculation 8 2 3 4 15" xfId="1697" xr:uid="{00000000-0005-0000-0000-0000E0030000}"/>
    <cellStyle name="Calculation 8 2 3 4 15 2" xfId="1698" xr:uid="{00000000-0005-0000-0000-0000E1030000}"/>
    <cellStyle name="Calculation 8 2 3 4 16" xfId="1699" xr:uid="{00000000-0005-0000-0000-0000E2030000}"/>
    <cellStyle name="Calculation 8 2 3 4 2" xfId="1700" xr:uid="{00000000-0005-0000-0000-0000E3030000}"/>
    <cellStyle name="Calculation 8 2 3 4 2 2" xfId="1701" xr:uid="{00000000-0005-0000-0000-0000E4030000}"/>
    <cellStyle name="Calculation 8 2 3 4 3" xfId="1702" xr:uid="{00000000-0005-0000-0000-0000E5030000}"/>
    <cellStyle name="Calculation 8 2 3 4 3 2" xfId="1703" xr:uid="{00000000-0005-0000-0000-0000E6030000}"/>
    <cellStyle name="Calculation 8 2 3 4 4" xfId="1704" xr:uid="{00000000-0005-0000-0000-0000E7030000}"/>
    <cellStyle name="Calculation 8 2 3 4 4 2" xfId="1705" xr:uid="{00000000-0005-0000-0000-0000E8030000}"/>
    <cellStyle name="Calculation 8 2 3 4 5" xfId="1706" xr:uid="{00000000-0005-0000-0000-0000E9030000}"/>
    <cellStyle name="Calculation 8 2 3 4 5 2" xfId="1707" xr:uid="{00000000-0005-0000-0000-0000EA030000}"/>
    <cellStyle name="Calculation 8 2 3 4 6" xfId="1708" xr:uid="{00000000-0005-0000-0000-0000EB030000}"/>
    <cellStyle name="Calculation 8 2 3 4 6 2" xfId="1709" xr:uid="{00000000-0005-0000-0000-0000EC030000}"/>
    <cellStyle name="Calculation 8 2 3 4 7" xfId="1710" xr:uid="{00000000-0005-0000-0000-0000ED030000}"/>
    <cellStyle name="Calculation 8 2 3 4 7 2" xfId="1711" xr:uid="{00000000-0005-0000-0000-0000EE030000}"/>
    <cellStyle name="Calculation 8 2 3 4 8" xfId="1712" xr:uid="{00000000-0005-0000-0000-0000EF030000}"/>
    <cellStyle name="Calculation 8 2 3 4 8 2" xfId="1713" xr:uid="{00000000-0005-0000-0000-0000F0030000}"/>
    <cellStyle name="Calculation 8 2 3 4 9" xfId="1714" xr:uid="{00000000-0005-0000-0000-0000F1030000}"/>
    <cellStyle name="Calculation 8 2 3 4 9 2" xfId="1715" xr:uid="{00000000-0005-0000-0000-0000F2030000}"/>
    <cellStyle name="Calculation 8 2 3 5" xfId="1716" xr:uid="{00000000-0005-0000-0000-0000F3030000}"/>
    <cellStyle name="Calculation 8 2 3 5 10" xfId="1717" xr:uid="{00000000-0005-0000-0000-0000F4030000}"/>
    <cellStyle name="Calculation 8 2 3 5 10 2" xfId="1718" xr:uid="{00000000-0005-0000-0000-0000F5030000}"/>
    <cellStyle name="Calculation 8 2 3 5 11" xfId="1719" xr:uid="{00000000-0005-0000-0000-0000F6030000}"/>
    <cellStyle name="Calculation 8 2 3 5 11 2" xfId="1720" xr:uid="{00000000-0005-0000-0000-0000F7030000}"/>
    <cellStyle name="Calculation 8 2 3 5 12" xfId="1721" xr:uid="{00000000-0005-0000-0000-0000F8030000}"/>
    <cellStyle name="Calculation 8 2 3 5 12 2" xfId="1722" xr:uid="{00000000-0005-0000-0000-0000F9030000}"/>
    <cellStyle name="Calculation 8 2 3 5 13" xfId="1723" xr:uid="{00000000-0005-0000-0000-0000FA030000}"/>
    <cellStyle name="Calculation 8 2 3 5 13 2" xfId="1724" xr:uid="{00000000-0005-0000-0000-0000FB030000}"/>
    <cellStyle name="Calculation 8 2 3 5 14" xfId="1725" xr:uid="{00000000-0005-0000-0000-0000FC030000}"/>
    <cellStyle name="Calculation 8 2 3 5 14 2" xfId="1726" xr:uid="{00000000-0005-0000-0000-0000FD030000}"/>
    <cellStyle name="Calculation 8 2 3 5 15" xfId="1727" xr:uid="{00000000-0005-0000-0000-0000FE030000}"/>
    <cellStyle name="Calculation 8 2 3 5 15 2" xfId="1728" xr:uid="{00000000-0005-0000-0000-0000FF030000}"/>
    <cellStyle name="Calculation 8 2 3 5 16" xfId="1729" xr:uid="{00000000-0005-0000-0000-000000040000}"/>
    <cellStyle name="Calculation 8 2 3 5 2" xfId="1730" xr:uid="{00000000-0005-0000-0000-000001040000}"/>
    <cellStyle name="Calculation 8 2 3 5 2 2" xfId="1731" xr:uid="{00000000-0005-0000-0000-000002040000}"/>
    <cellStyle name="Calculation 8 2 3 5 3" xfId="1732" xr:uid="{00000000-0005-0000-0000-000003040000}"/>
    <cellStyle name="Calculation 8 2 3 5 3 2" xfId="1733" xr:uid="{00000000-0005-0000-0000-000004040000}"/>
    <cellStyle name="Calculation 8 2 3 5 4" xfId="1734" xr:uid="{00000000-0005-0000-0000-000005040000}"/>
    <cellStyle name="Calculation 8 2 3 5 4 2" xfId="1735" xr:uid="{00000000-0005-0000-0000-000006040000}"/>
    <cellStyle name="Calculation 8 2 3 5 5" xfId="1736" xr:uid="{00000000-0005-0000-0000-000007040000}"/>
    <cellStyle name="Calculation 8 2 3 5 5 2" xfId="1737" xr:uid="{00000000-0005-0000-0000-000008040000}"/>
    <cellStyle name="Calculation 8 2 3 5 6" xfId="1738" xr:uid="{00000000-0005-0000-0000-000009040000}"/>
    <cellStyle name="Calculation 8 2 3 5 6 2" xfId="1739" xr:uid="{00000000-0005-0000-0000-00000A040000}"/>
    <cellStyle name="Calculation 8 2 3 5 7" xfId="1740" xr:uid="{00000000-0005-0000-0000-00000B040000}"/>
    <cellStyle name="Calculation 8 2 3 5 7 2" xfId="1741" xr:uid="{00000000-0005-0000-0000-00000C040000}"/>
    <cellStyle name="Calculation 8 2 3 5 8" xfId="1742" xr:uid="{00000000-0005-0000-0000-00000D040000}"/>
    <cellStyle name="Calculation 8 2 3 5 8 2" xfId="1743" xr:uid="{00000000-0005-0000-0000-00000E040000}"/>
    <cellStyle name="Calculation 8 2 3 5 9" xfId="1744" xr:uid="{00000000-0005-0000-0000-00000F040000}"/>
    <cellStyle name="Calculation 8 2 3 5 9 2" xfId="1745" xr:uid="{00000000-0005-0000-0000-000010040000}"/>
    <cellStyle name="Calculation 8 2 3 6" xfId="1746" xr:uid="{00000000-0005-0000-0000-000011040000}"/>
    <cellStyle name="Calculation 8 2 3 6 10" xfId="1747" xr:uid="{00000000-0005-0000-0000-000012040000}"/>
    <cellStyle name="Calculation 8 2 3 6 10 2" xfId="1748" xr:uid="{00000000-0005-0000-0000-000013040000}"/>
    <cellStyle name="Calculation 8 2 3 6 11" xfId="1749" xr:uid="{00000000-0005-0000-0000-000014040000}"/>
    <cellStyle name="Calculation 8 2 3 6 11 2" xfId="1750" xr:uid="{00000000-0005-0000-0000-000015040000}"/>
    <cellStyle name="Calculation 8 2 3 6 12" xfId="1751" xr:uid="{00000000-0005-0000-0000-000016040000}"/>
    <cellStyle name="Calculation 8 2 3 6 12 2" xfId="1752" xr:uid="{00000000-0005-0000-0000-000017040000}"/>
    <cellStyle name="Calculation 8 2 3 6 13" xfId="1753" xr:uid="{00000000-0005-0000-0000-000018040000}"/>
    <cellStyle name="Calculation 8 2 3 6 13 2" xfId="1754" xr:uid="{00000000-0005-0000-0000-000019040000}"/>
    <cellStyle name="Calculation 8 2 3 6 14" xfId="1755" xr:uid="{00000000-0005-0000-0000-00001A040000}"/>
    <cellStyle name="Calculation 8 2 3 6 14 2" xfId="1756" xr:uid="{00000000-0005-0000-0000-00001B040000}"/>
    <cellStyle name="Calculation 8 2 3 6 15" xfId="1757" xr:uid="{00000000-0005-0000-0000-00001C040000}"/>
    <cellStyle name="Calculation 8 2 3 6 2" xfId="1758" xr:uid="{00000000-0005-0000-0000-00001D040000}"/>
    <cellStyle name="Calculation 8 2 3 6 2 2" xfId="1759" xr:uid="{00000000-0005-0000-0000-00001E040000}"/>
    <cellStyle name="Calculation 8 2 3 6 3" xfId="1760" xr:uid="{00000000-0005-0000-0000-00001F040000}"/>
    <cellStyle name="Calculation 8 2 3 6 3 2" xfId="1761" xr:uid="{00000000-0005-0000-0000-000020040000}"/>
    <cellStyle name="Calculation 8 2 3 6 4" xfId="1762" xr:uid="{00000000-0005-0000-0000-000021040000}"/>
    <cellStyle name="Calculation 8 2 3 6 4 2" xfId="1763" xr:uid="{00000000-0005-0000-0000-000022040000}"/>
    <cellStyle name="Calculation 8 2 3 6 5" xfId="1764" xr:uid="{00000000-0005-0000-0000-000023040000}"/>
    <cellStyle name="Calculation 8 2 3 6 5 2" xfId="1765" xr:uid="{00000000-0005-0000-0000-000024040000}"/>
    <cellStyle name="Calculation 8 2 3 6 6" xfId="1766" xr:uid="{00000000-0005-0000-0000-000025040000}"/>
    <cellStyle name="Calculation 8 2 3 6 6 2" xfId="1767" xr:uid="{00000000-0005-0000-0000-000026040000}"/>
    <cellStyle name="Calculation 8 2 3 6 7" xfId="1768" xr:uid="{00000000-0005-0000-0000-000027040000}"/>
    <cellStyle name="Calculation 8 2 3 6 7 2" xfId="1769" xr:uid="{00000000-0005-0000-0000-000028040000}"/>
    <cellStyle name="Calculation 8 2 3 6 8" xfId="1770" xr:uid="{00000000-0005-0000-0000-000029040000}"/>
    <cellStyle name="Calculation 8 2 3 6 8 2" xfId="1771" xr:uid="{00000000-0005-0000-0000-00002A040000}"/>
    <cellStyle name="Calculation 8 2 3 6 9" xfId="1772" xr:uid="{00000000-0005-0000-0000-00002B040000}"/>
    <cellStyle name="Calculation 8 2 3 6 9 2" xfId="1773" xr:uid="{00000000-0005-0000-0000-00002C040000}"/>
    <cellStyle name="Calculation 8 2 3 7" xfId="1774" xr:uid="{00000000-0005-0000-0000-00002D040000}"/>
    <cellStyle name="Calculation 8 2 3 7 2" xfId="1775" xr:uid="{00000000-0005-0000-0000-00002E040000}"/>
    <cellStyle name="Calculation 8 2 3 8" xfId="1776" xr:uid="{00000000-0005-0000-0000-00002F040000}"/>
    <cellStyle name="Calculation 8 2 3 8 2" xfId="1777" xr:uid="{00000000-0005-0000-0000-000030040000}"/>
    <cellStyle name="Calculation 8 2 3 9" xfId="1778" xr:uid="{00000000-0005-0000-0000-000031040000}"/>
    <cellStyle name="Calculation 8 2 3 9 2" xfId="1779" xr:uid="{00000000-0005-0000-0000-000032040000}"/>
    <cellStyle name="Calculation 8 2 4" xfId="1780" xr:uid="{00000000-0005-0000-0000-000033040000}"/>
    <cellStyle name="Calculation 8 2 4 10" xfId="1781" xr:uid="{00000000-0005-0000-0000-000034040000}"/>
    <cellStyle name="Calculation 8 2 4 10 2" xfId="1782" xr:uid="{00000000-0005-0000-0000-000035040000}"/>
    <cellStyle name="Calculation 8 2 4 11" xfId="1783" xr:uid="{00000000-0005-0000-0000-000036040000}"/>
    <cellStyle name="Calculation 8 2 4 11 2" xfId="1784" xr:uid="{00000000-0005-0000-0000-000037040000}"/>
    <cellStyle name="Calculation 8 2 4 12" xfId="1785" xr:uid="{00000000-0005-0000-0000-000038040000}"/>
    <cellStyle name="Calculation 8 2 4 12 2" xfId="1786" xr:uid="{00000000-0005-0000-0000-000039040000}"/>
    <cellStyle name="Calculation 8 2 4 13" xfId="1787" xr:uid="{00000000-0005-0000-0000-00003A040000}"/>
    <cellStyle name="Calculation 8 2 4 13 2" xfId="1788" xr:uid="{00000000-0005-0000-0000-00003B040000}"/>
    <cellStyle name="Calculation 8 2 4 14" xfId="1789" xr:uid="{00000000-0005-0000-0000-00003C040000}"/>
    <cellStyle name="Calculation 8 2 4 14 2" xfId="1790" xr:uid="{00000000-0005-0000-0000-00003D040000}"/>
    <cellStyle name="Calculation 8 2 4 15" xfId="1791" xr:uid="{00000000-0005-0000-0000-00003E040000}"/>
    <cellStyle name="Calculation 8 2 4 15 2" xfId="1792" xr:uid="{00000000-0005-0000-0000-00003F040000}"/>
    <cellStyle name="Calculation 8 2 4 16" xfId="1793" xr:uid="{00000000-0005-0000-0000-000040040000}"/>
    <cellStyle name="Calculation 8 2 4 16 2" xfId="1794" xr:uid="{00000000-0005-0000-0000-000041040000}"/>
    <cellStyle name="Calculation 8 2 4 17" xfId="1795" xr:uid="{00000000-0005-0000-0000-000042040000}"/>
    <cellStyle name="Calculation 8 2 4 17 2" xfId="1796" xr:uid="{00000000-0005-0000-0000-000043040000}"/>
    <cellStyle name="Calculation 8 2 4 18" xfId="1797" xr:uid="{00000000-0005-0000-0000-000044040000}"/>
    <cellStyle name="Calculation 8 2 4 18 2" xfId="1798" xr:uid="{00000000-0005-0000-0000-000045040000}"/>
    <cellStyle name="Calculation 8 2 4 19" xfId="1799" xr:uid="{00000000-0005-0000-0000-000046040000}"/>
    <cellStyle name="Calculation 8 2 4 19 2" xfId="1800" xr:uid="{00000000-0005-0000-0000-000047040000}"/>
    <cellStyle name="Calculation 8 2 4 2" xfId="1801" xr:uid="{00000000-0005-0000-0000-000048040000}"/>
    <cellStyle name="Calculation 8 2 4 2 10" xfId="1802" xr:uid="{00000000-0005-0000-0000-000049040000}"/>
    <cellStyle name="Calculation 8 2 4 2 10 2" xfId="1803" xr:uid="{00000000-0005-0000-0000-00004A040000}"/>
    <cellStyle name="Calculation 8 2 4 2 11" xfId="1804" xr:uid="{00000000-0005-0000-0000-00004B040000}"/>
    <cellStyle name="Calculation 8 2 4 2 11 2" xfId="1805" xr:uid="{00000000-0005-0000-0000-00004C040000}"/>
    <cellStyle name="Calculation 8 2 4 2 12" xfId="1806" xr:uid="{00000000-0005-0000-0000-00004D040000}"/>
    <cellStyle name="Calculation 8 2 4 2 12 2" xfId="1807" xr:uid="{00000000-0005-0000-0000-00004E040000}"/>
    <cellStyle name="Calculation 8 2 4 2 13" xfId="1808" xr:uid="{00000000-0005-0000-0000-00004F040000}"/>
    <cellStyle name="Calculation 8 2 4 2 13 2" xfId="1809" xr:uid="{00000000-0005-0000-0000-000050040000}"/>
    <cellStyle name="Calculation 8 2 4 2 14" xfId="1810" xr:uid="{00000000-0005-0000-0000-000051040000}"/>
    <cellStyle name="Calculation 8 2 4 2 14 2" xfId="1811" xr:uid="{00000000-0005-0000-0000-000052040000}"/>
    <cellStyle name="Calculation 8 2 4 2 15" xfId="1812" xr:uid="{00000000-0005-0000-0000-000053040000}"/>
    <cellStyle name="Calculation 8 2 4 2 15 2" xfId="1813" xr:uid="{00000000-0005-0000-0000-000054040000}"/>
    <cellStyle name="Calculation 8 2 4 2 16" xfId="1814" xr:uid="{00000000-0005-0000-0000-000055040000}"/>
    <cellStyle name="Calculation 8 2 4 2 16 2" xfId="1815" xr:uid="{00000000-0005-0000-0000-000056040000}"/>
    <cellStyle name="Calculation 8 2 4 2 17" xfId="1816" xr:uid="{00000000-0005-0000-0000-000057040000}"/>
    <cellStyle name="Calculation 8 2 4 2 17 2" xfId="1817" xr:uid="{00000000-0005-0000-0000-000058040000}"/>
    <cellStyle name="Calculation 8 2 4 2 18" xfId="1818" xr:uid="{00000000-0005-0000-0000-000059040000}"/>
    <cellStyle name="Calculation 8 2 4 2 18 2" xfId="1819" xr:uid="{00000000-0005-0000-0000-00005A040000}"/>
    <cellStyle name="Calculation 8 2 4 2 19" xfId="1820" xr:uid="{00000000-0005-0000-0000-00005B040000}"/>
    <cellStyle name="Calculation 8 2 4 2 2" xfId="1821" xr:uid="{00000000-0005-0000-0000-00005C040000}"/>
    <cellStyle name="Calculation 8 2 4 2 2 2" xfId="1822" xr:uid="{00000000-0005-0000-0000-00005D040000}"/>
    <cellStyle name="Calculation 8 2 4 2 3" xfId="1823" xr:uid="{00000000-0005-0000-0000-00005E040000}"/>
    <cellStyle name="Calculation 8 2 4 2 3 2" xfId="1824" xr:uid="{00000000-0005-0000-0000-00005F040000}"/>
    <cellStyle name="Calculation 8 2 4 2 4" xfId="1825" xr:uid="{00000000-0005-0000-0000-000060040000}"/>
    <cellStyle name="Calculation 8 2 4 2 4 2" xfId="1826" xr:uid="{00000000-0005-0000-0000-000061040000}"/>
    <cellStyle name="Calculation 8 2 4 2 5" xfId="1827" xr:uid="{00000000-0005-0000-0000-000062040000}"/>
    <cellStyle name="Calculation 8 2 4 2 5 2" xfId="1828" xr:uid="{00000000-0005-0000-0000-000063040000}"/>
    <cellStyle name="Calculation 8 2 4 2 6" xfId="1829" xr:uid="{00000000-0005-0000-0000-000064040000}"/>
    <cellStyle name="Calculation 8 2 4 2 6 2" xfId="1830" xr:uid="{00000000-0005-0000-0000-000065040000}"/>
    <cellStyle name="Calculation 8 2 4 2 7" xfId="1831" xr:uid="{00000000-0005-0000-0000-000066040000}"/>
    <cellStyle name="Calculation 8 2 4 2 7 2" xfId="1832" xr:uid="{00000000-0005-0000-0000-000067040000}"/>
    <cellStyle name="Calculation 8 2 4 2 8" xfId="1833" xr:uid="{00000000-0005-0000-0000-000068040000}"/>
    <cellStyle name="Calculation 8 2 4 2 8 2" xfId="1834" xr:uid="{00000000-0005-0000-0000-000069040000}"/>
    <cellStyle name="Calculation 8 2 4 2 9" xfId="1835" xr:uid="{00000000-0005-0000-0000-00006A040000}"/>
    <cellStyle name="Calculation 8 2 4 2 9 2" xfId="1836" xr:uid="{00000000-0005-0000-0000-00006B040000}"/>
    <cellStyle name="Calculation 8 2 4 20" xfId="1837" xr:uid="{00000000-0005-0000-0000-00006C040000}"/>
    <cellStyle name="Calculation 8 2 4 3" xfId="1838" xr:uid="{00000000-0005-0000-0000-00006D040000}"/>
    <cellStyle name="Calculation 8 2 4 3 10" xfId="1839" xr:uid="{00000000-0005-0000-0000-00006E040000}"/>
    <cellStyle name="Calculation 8 2 4 3 10 2" xfId="1840" xr:uid="{00000000-0005-0000-0000-00006F040000}"/>
    <cellStyle name="Calculation 8 2 4 3 11" xfId="1841" xr:uid="{00000000-0005-0000-0000-000070040000}"/>
    <cellStyle name="Calculation 8 2 4 3 11 2" xfId="1842" xr:uid="{00000000-0005-0000-0000-000071040000}"/>
    <cellStyle name="Calculation 8 2 4 3 12" xfId="1843" xr:uid="{00000000-0005-0000-0000-000072040000}"/>
    <cellStyle name="Calculation 8 2 4 3 12 2" xfId="1844" xr:uid="{00000000-0005-0000-0000-000073040000}"/>
    <cellStyle name="Calculation 8 2 4 3 13" xfId="1845" xr:uid="{00000000-0005-0000-0000-000074040000}"/>
    <cellStyle name="Calculation 8 2 4 3 13 2" xfId="1846" xr:uid="{00000000-0005-0000-0000-000075040000}"/>
    <cellStyle name="Calculation 8 2 4 3 14" xfId="1847" xr:uid="{00000000-0005-0000-0000-000076040000}"/>
    <cellStyle name="Calculation 8 2 4 3 14 2" xfId="1848" xr:uid="{00000000-0005-0000-0000-000077040000}"/>
    <cellStyle name="Calculation 8 2 4 3 15" xfId="1849" xr:uid="{00000000-0005-0000-0000-000078040000}"/>
    <cellStyle name="Calculation 8 2 4 3 15 2" xfId="1850" xr:uid="{00000000-0005-0000-0000-000079040000}"/>
    <cellStyle name="Calculation 8 2 4 3 16" xfId="1851" xr:uid="{00000000-0005-0000-0000-00007A040000}"/>
    <cellStyle name="Calculation 8 2 4 3 16 2" xfId="1852" xr:uid="{00000000-0005-0000-0000-00007B040000}"/>
    <cellStyle name="Calculation 8 2 4 3 17" xfId="1853" xr:uid="{00000000-0005-0000-0000-00007C040000}"/>
    <cellStyle name="Calculation 8 2 4 3 17 2" xfId="1854" xr:uid="{00000000-0005-0000-0000-00007D040000}"/>
    <cellStyle name="Calculation 8 2 4 3 18" xfId="1855" xr:uid="{00000000-0005-0000-0000-00007E040000}"/>
    <cellStyle name="Calculation 8 2 4 3 2" xfId="1856" xr:uid="{00000000-0005-0000-0000-00007F040000}"/>
    <cellStyle name="Calculation 8 2 4 3 2 2" xfId="1857" xr:uid="{00000000-0005-0000-0000-000080040000}"/>
    <cellStyle name="Calculation 8 2 4 3 3" xfId="1858" xr:uid="{00000000-0005-0000-0000-000081040000}"/>
    <cellStyle name="Calculation 8 2 4 3 3 2" xfId="1859" xr:uid="{00000000-0005-0000-0000-000082040000}"/>
    <cellStyle name="Calculation 8 2 4 3 4" xfId="1860" xr:uid="{00000000-0005-0000-0000-000083040000}"/>
    <cellStyle name="Calculation 8 2 4 3 4 2" xfId="1861" xr:uid="{00000000-0005-0000-0000-000084040000}"/>
    <cellStyle name="Calculation 8 2 4 3 5" xfId="1862" xr:uid="{00000000-0005-0000-0000-000085040000}"/>
    <cellStyle name="Calculation 8 2 4 3 5 2" xfId="1863" xr:uid="{00000000-0005-0000-0000-000086040000}"/>
    <cellStyle name="Calculation 8 2 4 3 6" xfId="1864" xr:uid="{00000000-0005-0000-0000-000087040000}"/>
    <cellStyle name="Calculation 8 2 4 3 6 2" xfId="1865" xr:uid="{00000000-0005-0000-0000-000088040000}"/>
    <cellStyle name="Calculation 8 2 4 3 7" xfId="1866" xr:uid="{00000000-0005-0000-0000-000089040000}"/>
    <cellStyle name="Calculation 8 2 4 3 7 2" xfId="1867" xr:uid="{00000000-0005-0000-0000-00008A040000}"/>
    <cellStyle name="Calculation 8 2 4 3 8" xfId="1868" xr:uid="{00000000-0005-0000-0000-00008B040000}"/>
    <cellStyle name="Calculation 8 2 4 3 8 2" xfId="1869" xr:uid="{00000000-0005-0000-0000-00008C040000}"/>
    <cellStyle name="Calculation 8 2 4 3 9" xfId="1870" xr:uid="{00000000-0005-0000-0000-00008D040000}"/>
    <cellStyle name="Calculation 8 2 4 3 9 2" xfId="1871" xr:uid="{00000000-0005-0000-0000-00008E040000}"/>
    <cellStyle name="Calculation 8 2 4 4" xfId="1872" xr:uid="{00000000-0005-0000-0000-00008F040000}"/>
    <cellStyle name="Calculation 8 2 4 4 10" xfId="1873" xr:uid="{00000000-0005-0000-0000-000090040000}"/>
    <cellStyle name="Calculation 8 2 4 4 10 2" xfId="1874" xr:uid="{00000000-0005-0000-0000-000091040000}"/>
    <cellStyle name="Calculation 8 2 4 4 11" xfId="1875" xr:uid="{00000000-0005-0000-0000-000092040000}"/>
    <cellStyle name="Calculation 8 2 4 4 11 2" xfId="1876" xr:uid="{00000000-0005-0000-0000-000093040000}"/>
    <cellStyle name="Calculation 8 2 4 4 12" xfId="1877" xr:uid="{00000000-0005-0000-0000-000094040000}"/>
    <cellStyle name="Calculation 8 2 4 4 12 2" xfId="1878" xr:uid="{00000000-0005-0000-0000-000095040000}"/>
    <cellStyle name="Calculation 8 2 4 4 13" xfId="1879" xr:uid="{00000000-0005-0000-0000-000096040000}"/>
    <cellStyle name="Calculation 8 2 4 4 13 2" xfId="1880" xr:uid="{00000000-0005-0000-0000-000097040000}"/>
    <cellStyle name="Calculation 8 2 4 4 14" xfId="1881" xr:uid="{00000000-0005-0000-0000-000098040000}"/>
    <cellStyle name="Calculation 8 2 4 4 14 2" xfId="1882" xr:uid="{00000000-0005-0000-0000-000099040000}"/>
    <cellStyle name="Calculation 8 2 4 4 15" xfId="1883" xr:uid="{00000000-0005-0000-0000-00009A040000}"/>
    <cellStyle name="Calculation 8 2 4 4 15 2" xfId="1884" xr:uid="{00000000-0005-0000-0000-00009B040000}"/>
    <cellStyle name="Calculation 8 2 4 4 16" xfId="1885" xr:uid="{00000000-0005-0000-0000-00009C040000}"/>
    <cellStyle name="Calculation 8 2 4 4 2" xfId="1886" xr:uid="{00000000-0005-0000-0000-00009D040000}"/>
    <cellStyle name="Calculation 8 2 4 4 2 2" xfId="1887" xr:uid="{00000000-0005-0000-0000-00009E040000}"/>
    <cellStyle name="Calculation 8 2 4 4 3" xfId="1888" xr:uid="{00000000-0005-0000-0000-00009F040000}"/>
    <cellStyle name="Calculation 8 2 4 4 3 2" xfId="1889" xr:uid="{00000000-0005-0000-0000-0000A0040000}"/>
    <cellStyle name="Calculation 8 2 4 4 4" xfId="1890" xr:uid="{00000000-0005-0000-0000-0000A1040000}"/>
    <cellStyle name="Calculation 8 2 4 4 4 2" xfId="1891" xr:uid="{00000000-0005-0000-0000-0000A2040000}"/>
    <cellStyle name="Calculation 8 2 4 4 5" xfId="1892" xr:uid="{00000000-0005-0000-0000-0000A3040000}"/>
    <cellStyle name="Calculation 8 2 4 4 5 2" xfId="1893" xr:uid="{00000000-0005-0000-0000-0000A4040000}"/>
    <cellStyle name="Calculation 8 2 4 4 6" xfId="1894" xr:uid="{00000000-0005-0000-0000-0000A5040000}"/>
    <cellStyle name="Calculation 8 2 4 4 6 2" xfId="1895" xr:uid="{00000000-0005-0000-0000-0000A6040000}"/>
    <cellStyle name="Calculation 8 2 4 4 7" xfId="1896" xr:uid="{00000000-0005-0000-0000-0000A7040000}"/>
    <cellStyle name="Calculation 8 2 4 4 7 2" xfId="1897" xr:uid="{00000000-0005-0000-0000-0000A8040000}"/>
    <cellStyle name="Calculation 8 2 4 4 8" xfId="1898" xr:uid="{00000000-0005-0000-0000-0000A9040000}"/>
    <cellStyle name="Calculation 8 2 4 4 8 2" xfId="1899" xr:uid="{00000000-0005-0000-0000-0000AA040000}"/>
    <cellStyle name="Calculation 8 2 4 4 9" xfId="1900" xr:uid="{00000000-0005-0000-0000-0000AB040000}"/>
    <cellStyle name="Calculation 8 2 4 4 9 2" xfId="1901" xr:uid="{00000000-0005-0000-0000-0000AC040000}"/>
    <cellStyle name="Calculation 8 2 4 5" xfId="1902" xr:uid="{00000000-0005-0000-0000-0000AD040000}"/>
    <cellStyle name="Calculation 8 2 4 5 10" xfId="1903" xr:uid="{00000000-0005-0000-0000-0000AE040000}"/>
    <cellStyle name="Calculation 8 2 4 5 10 2" xfId="1904" xr:uid="{00000000-0005-0000-0000-0000AF040000}"/>
    <cellStyle name="Calculation 8 2 4 5 11" xfId="1905" xr:uid="{00000000-0005-0000-0000-0000B0040000}"/>
    <cellStyle name="Calculation 8 2 4 5 11 2" xfId="1906" xr:uid="{00000000-0005-0000-0000-0000B1040000}"/>
    <cellStyle name="Calculation 8 2 4 5 12" xfId="1907" xr:uid="{00000000-0005-0000-0000-0000B2040000}"/>
    <cellStyle name="Calculation 8 2 4 5 12 2" xfId="1908" xr:uid="{00000000-0005-0000-0000-0000B3040000}"/>
    <cellStyle name="Calculation 8 2 4 5 13" xfId="1909" xr:uid="{00000000-0005-0000-0000-0000B4040000}"/>
    <cellStyle name="Calculation 8 2 4 5 13 2" xfId="1910" xr:uid="{00000000-0005-0000-0000-0000B5040000}"/>
    <cellStyle name="Calculation 8 2 4 5 14" xfId="1911" xr:uid="{00000000-0005-0000-0000-0000B6040000}"/>
    <cellStyle name="Calculation 8 2 4 5 14 2" xfId="1912" xr:uid="{00000000-0005-0000-0000-0000B7040000}"/>
    <cellStyle name="Calculation 8 2 4 5 15" xfId="1913" xr:uid="{00000000-0005-0000-0000-0000B8040000}"/>
    <cellStyle name="Calculation 8 2 4 5 15 2" xfId="1914" xr:uid="{00000000-0005-0000-0000-0000B9040000}"/>
    <cellStyle name="Calculation 8 2 4 5 16" xfId="1915" xr:uid="{00000000-0005-0000-0000-0000BA040000}"/>
    <cellStyle name="Calculation 8 2 4 5 2" xfId="1916" xr:uid="{00000000-0005-0000-0000-0000BB040000}"/>
    <cellStyle name="Calculation 8 2 4 5 2 2" xfId="1917" xr:uid="{00000000-0005-0000-0000-0000BC040000}"/>
    <cellStyle name="Calculation 8 2 4 5 3" xfId="1918" xr:uid="{00000000-0005-0000-0000-0000BD040000}"/>
    <cellStyle name="Calculation 8 2 4 5 3 2" xfId="1919" xr:uid="{00000000-0005-0000-0000-0000BE040000}"/>
    <cellStyle name="Calculation 8 2 4 5 4" xfId="1920" xr:uid="{00000000-0005-0000-0000-0000BF040000}"/>
    <cellStyle name="Calculation 8 2 4 5 4 2" xfId="1921" xr:uid="{00000000-0005-0000-0000-0000C0040000}"/>
    <cellStyle name="Calculation 8 2 4 5 5" xfId="1922" xr:uid="{00000000-0005-0000-0000-0000C1040000}"/>
    <cellStyle name="Calculation 8 2 4 5 5 2" xfId="1923" xr:uid="{00000000-0005-0000-0000-0000C2040000}"/>
    <cellStyle name="Calculation 8 2 4 5 6" xfId="1924" xr:uid="{00000000-0005-0000-0000-0000C3040000}"/>
    <cellStyle name="Calculation 8 2 4 5 6 2" xfId="1925" xr:uid="{00000000-0005-0000-0000-0000C4040000}"/>
    <cellStyle name="Calculation 8 2 4 5 7" xfId="1926" xr:uid="{00000000-0005-0000-0000-0000C5040000}"/>
    <cellStyle name="Calculation 8 2 4 5 7 2" xfId="1927" xr:uid="{00000000-0005-0000-0000-0000C6040000}"/>
    <cellStyle name="Calculation 8 2 4 5 8" xfId="1928" xr:uid="{00000000-0005-0000-0000-0000C7040000}"/>
    <cellStyle name="Calculation 8 2 4 5 8 2" xfId="1929" xr:uid="{00000000-0005-0000-0000-0000C8040000}"/>
    <cellStyle name="Calculation 8 2 4 5 9" xfId="1930" xr:uid="{00000000-0005-0000-0000-0000C9040000}"/>
    <cellStyle name="Calculation 8 2 4 5 9 2" xfId="1931" xr:uid="{00000000-0005-0000-0000-0000CA040000}"/>
    <cellStyle name="Calculation 8 2 4 6" xfId="1932" xr:uid="{00000000-0005-0000-0000-0000CB040000}"/>
    <cellStyle name="Calculation 8 2 4 6 10" xfId="1933" xr:uid="{00000000-0005-0000-0000-0000CC040000}"/>
    <cellStyle name="Calculation 8 2 4 6 10 2" xfId="1934" xr:uid="{00000000-0005-0000-0000-0000CD040000}"/>
    <cellStyle name="Calculation 8 2 4 6 11" xfId="1935" xr:uid="{00000000-0005-0000-0000-0000CE040000}"/>
    <cellStyle name="Calculation 8 2 4 6 11 2" xfId="1936" xr:uid="{00000000-0005-0000-0000-0000CF040000}"/>
    <cellStyle name="Calculation 8 2 4 6 12" xfId="1937" xr:uid="{00000000-0005-0000-0000-0000D0040000}"/>
    <cellStyle name="Calculation 8 2 4 6 12 2" xfId="1938" xr:uid="{00000000-0005-0000-0000-0000D1040000}"/>
    <cellStyle name="Calculation 8 2 4 6 13" xfId="1939" xr:uid="{00000000-0005-0000-0000-0000D2040000}"/>
    <cellStyle name="Calculation 8 2 4 6 13 2" xfId="1940" xr:uid="{00000000-0005-0000-0000-0000D3040000}"/>
    <cellStyle name="Calculation 8 2 4 6 14" xfId="1941" xr:uid="{00000000-0005-0000-0000-0000D4040000}"/>
    <cellStyle name="Calculation 8 2 4 6 14 2" xfId="1942" xr:uid="{00000000-0005-0000-0000-0000D5040000}"/>
    <cellStyle name="Calculation 8 2 4 6 15" xfId="1943" xr:uid="{00000000-0005-0000-0000-0000D6040000}"/>
    <cellStyle name="Calculation 8 2 4 6 2" xfId="1944" xr:uid="{00000000-0005-0000-0000-0000D7040000}"/>
    <cellStyle name="Calculation 8 2 4 6 2 2" xfId="1945" xr:uid="{00000000-0005-0000-0000-0000D8040000}"/>
    <cellStyle name="Calculation 8 2 4 6 3" xfId="1946" xr:uid="{00000000-0005-0000-0000-0000D9040000}"/>
    <cellStyle name="Calculation 8 2 4 6 3 2" xfId="1947" xr:uid="{00000000-0005-0000-0000-0000DA040000}"/>
    <cellStyle name="Calculation 8 2 4 6 4" xfId="1948" xr:uid="{00000000-0005-0000-0000-0000DB040000}"/>
    <cellStyle name="Calculation 8 2 4 6 4 2" xfId="1949" xr:uid="{00000000-0005-0000-0000-0000DC040000}"/>
    <cellStyle name="Calculation 8 2 4 6 5" xfId="1950" xr:uid="{00000000-0005-0000-0000-0000DD040000}"/>
    <cellStyle name="Calculation 8 2 4 6 5 2" xfId="1951" xr:uid="{00000000-0005-0000-0000-0000DE040000}"/>
    <cellStyle name="Calculation 8 2 4 6 6" xfId="1952" xr:uid="{00000000-0005-0000-0000-0000DF040000}"/>
    <cellStyle name="Calculation 8 2 4 6 6 2" xfId="1953" xr:uid="{00000000-0005-0000-0000-0000E0040000}"/>
    <cellStyle name="Calculation 8 2 4 6 7" xfId="1954" xr:uid="{00000000-0005-0000-0000-0000E1040000}"/>
    <cellStyle name="Calculation 8 2 4 6 7 2" xfId="1955" xr:uid="{00000000-0005-0000-0000-0000E2040000}"/>
    <cellStyle name="Calculation 8 2 4 6 8" xfId="1956" xr:uid="{00000000-0005-0000-0000-0000E3040000}"/>
    <cellStyle name="Calculation 8 2 4 6 8 2" xfId="1957" xr:uid="{00000000-0005-0000-0000-0000E4040000}"/>
    <cellStyle name="Calculation 8 2 4 6 9" xfId="1958" xr:uid="{00000000-0005-0000-0000-0000E5040000}"/>
    <cellStyle name="Calculation 8 2 4 6 9 2" xfId="1959" xr:uid="{00000000-0005-0000-0000-0000E6040000}"/>
    <cellStyle name="Calculation 8 2 4 7" xfId="1960" xr:uid="{00000000-0005-0000-0000-0000E7040000}"/>
    <cellStyle name="Calculation 8 2 4 7 2" xfId="1961" xr:uid="{00000000-0005-0000-0000-0000E8040000}"/>
    <cellStyle name="Calculation 8 2 4 8" xfId="1962" xr:uid="{00000000-0005-0000-0000-0000E9040000}"/>
    <cellStyle name="Calculation 8 2 4 8 2" xfId="1963" xr:uid="{00000000-0005-0000-0000-0000EA040000}"/>
    <cellStyle name="Calculation 8 2 4 9" xfId="1964" xr:uid="{00000000-0005-0000-0000-0000EB040000}"/>
    <cellStyle name="Calculation 8 2 4 9 2" xfId="1965" xr:uid="{00000000-0005-0000-0000-0000EC040000}"/>
    <cellStyle name="Calculation 8 2 5" xfId="1966" xr:uid="{00000000-0005-0000-0000-0000ED040000}"/>
    <cellStyle name="Calculation 8 2 5 10" xfId="1967" xr:uid="{00000000-0005-0000-0000-0000EE040000}"/>
    <cellStyle name="Calculation 8 2 5 10 2" xfId="1968" xr:uid="{00000000-0005-0000-0000-0000EF040000}"/>
    <cellStyle name="Calculation 8 2 5 11" xfId="1969" xr:uid="{00000000-0005-0000-0000-0000F0040000}"/>
    <cellStyle name="Calculation 8 2 5 11 2" xfId="1970" xr:uid="{00000000-0005-0000-0000-0000F1040000}"/>
    <cellStyle name="Calculation 8 2 5 12" xfId="1971" xr:uid="{00000000-0005-0000-0000-0000F2040000}"/>
    <cellStyle name="Calculation 8 2 5 12 2" xfId="1972" xr:uid="{00000000-0005-0000-0000-0000F3040000}"/>
    <cellStyle name="Calculation 8 2 5 13" xfId="1973" xr:uid="{00000000-0005-0000-0000-0000F4040000}"/>
    <cellStyle name="Calculation 8 2 5 13 2" xfId="1974" xr:uid="{00000000-0005-0000-0000-0000F5040000}"/>
    <cellStyle name="Calculation 8 2 5 14" xfId="1975" xr:uid="{00000000-0005-0000-0000-0000F6040000}"/>
    <cellStyle name="Calculation 8 2 5 14 2" xfId="1976" xr:uid="{00000000-0005-0000-0000-0000F7040000}"/>
    <cellStyle name="Calculation 8 2 5 15" xfId="1977" xr:uid="{00000000-0005-0000-0000-0000F8040000}"/>
    <cellStyle name="Calculation 8 2 5 15 2" xfId="1978" xr:uid="{00000000-0005-0000-0000-0000F9040000}"/>
    <cellStyle name="Calculation 8 2 5 16" xfId="1979" xr:uid="{00000000-0005-0000-0000-0000FA040000}"/>
    <cellStyle name="Calculation 8 2 5 16 2" xfId="1980" xr:uid="{00000000-0005-0000-0000-0000FB040000}"/>
    <cellStyle name="Calculation 8 2 5 17" xfId="1981" xr:uid="{00000000-0005-0000-0000-0000FC040000}"/>
    <cellStyle name="Calculation 8 2 5 17 2" xfId="1982" xr:uid="{00000000-0005-0000-0000-0000FD040000}"/>
    <cellStyle name="Calculation 8 2 5 18" xfId="1983" xr:uid="{00000000-0005-0000-0000-0000FE040000}"/>
    <cellStyle name="Calculation 8 2 5 18 2" xfId="1984" xr:uid="{00000000-0005-0000-0000-0000FF040000}"/>
    <cellStyle name="Calculation 8 2 5 19" xfId="1985" xr:uid="{00000000-0005-0000-0000-000000050000}"/>
    <cellStyle name="Calculation 8 2 5 2" xfId="1986" xr:uid="{00000000-0005-0000-0000-000001050000}"/>
    <cellStyle name="Calculation 8 2 5 2 10" xfId="1987" xr:uid="{00000000-0005-0000-0000-000002050000}"/>
    <cellStyle name="Calculation 8 2 5 2 10 2" xfId="1988" xr:uid="{00000000-0005-0000-0000-000003050000}"/>
    <cellStyle name="Calculation 8 2 5 2 11" xfId="1989" xr:uid="{00000000-0005-0000-0000-000004050000}"/>
    <cellStyle name="Calculation 8 2 5 2 11 2" xfId="1990" xr:uid="{00000000-0005-0000-0000-000005050000}"/>
    <cellStyle name="Calculation 8 2 5 2 12" xfId="1991" xr:uid="{00000000-0005-0000-0000-000006050000}"/>
    <cellStyle name="Calculation 8 2 5 2 12 2" xfId="1992" xr:uid="{00000000-0005-0000-0000-000007050000}"/>
    <cellStyle name="Calculation 8 2 5 2 13" xfId="1993" xr:uid="{00000000-0005-0000-0000-000008050000}"/>
    <cellStyle name="Calculation 8 2 5 2 13 2" xfId="1994" xr:uid="{00000000-0005-0000-0000-000009050000}"/>
    <cellStyle name="Calculation 8 2 5 2 14" xfId="1995" xr:uid="{00000000-0005-0000-0000-00000A050000}"/>
    <cellStyle name="Calculation 8 2 5 2 14 2" xfId="1996" xr:uid="{00000000-0005-0000-0000-00000B050000}"/>
    <cellStyle name="Calculation 8 2 5 2 15" xfId="1997" xr:uid="{00000000-0005-0000-0000-00000C050000}"/>
    <cellStyle name="Calculation 8 2 5 2 15 2" xfId="1998" xr:uid="{00000000-0005-0000-0000-00000D050000}"/>
    <cellStyle name="Calculation 8 2 5 2 16" xfId="1999" xr:uid="{00000000-0005-0000-0000-00000E050000}"/>
    <cellStyle name="Calculation 8 2 5 2 16 2" xfId="2000" xr:uid="{00000000-0005-0000-0000-00000F050000}"/>
    <cellStyle name="Calculation 8 2 5 2 17" xfId="2001" xr:uid="{00000000-0005-0000-0000-000010050000}"/>
    <cellStyle name="Calculation 8 2 5 2 17 2" xfId="2002" xr:uid="{00000000-0005-0000-0000-000011050000}"/>
    <cellStyle name="Calculation 8 2 5 2 18" xfId="2003" xr:uid="{00000000-0005-0000-0000-000012050000}"/>
    <cellStyle name="Calculation 8 2 5 2 2" xfId="2004" xr:uid="{00000000-0005-0000-0000-000013050000}"/>
    <cellStyle name="Calculation 8 2 5 2 2 2" xfId="2005" xr:uid="{00000000-0005-0000-0000-000014050000}"/>
    <cellStyle name="Calculation 8 2 5 2 3" xfId="2006" xr:uid="{00000000-0005-0000-0000-000015050000}"/>
    <cellStyle name="Calculation 8 2 5 2 3 2" xfId="2007" xr:uid="{00000000-0005-0000-0000-000016050000}"/>
    <cellStyle name="Calculation 8 2 5 2 4" xfId="2008" xr:uid="{00000000-0005-0000-0000-000017050000}"/>
    <cellStyle name="Calculation 8 2 5 2 4 2" xfId="2009" xr:uid="{00000000-0005-0000-0000-000018050000}"/>
    <cellStyle name="Calculation 8 2 5 2 5" xfId="2010" xr:uid="{00000000-0005-0000-0000-000019050000}"/>
    <cellStyle name="Calculation 8 2 5 2 5 2" xfId="2011" xr:uid="{00000000-0005-0000-0000-00001A050000}"/>
    <cellStyle name="Calculation 8 2 5 2 6" xfId="2012" xr:uid="{00000000-0005-0000-0000-00001B050000}"/>
    <cellStyle name="Calculation 8 2 5 2 6 2" xfId="2013" xr:uid="{00000000-0005-0000-0000-00001C050000}"/>
    <cellStyle name="Calculation 8 2 5 2 7" xfId="2014" xr:uid="{00000000-0005-0000-0000-00001D050000}"/>
    <cellStyle name="Calculation 8 2 5 2 7 2" xfId="2015" xr:uid="{00000000-0005-0000-0000-00001E050000}"/>
    <cellStyle name="Calculation 8 2 5 2 8" xfId="2016" xr:uid="{00000000-0005-0000-0000-00001F050000}"/>
    <cellStyle name="Calculation 8 2 5 2 8 2" xfId="2017" xr:uid="{00000000-0005-0000-0000-000020050000}"/>
    <cellStyle name="Calculation 8 2 5 2 9" xfId="2018" xr:uid="{00000000-0005-0000-0000-000021050000}"/>
    <cellStyle name="Calculation 8 2 5 2 9 2" xfId="2019" xr:uid="{00000000-0005-0000-0000-000022050000}"/>
    <cellStyle name="Calculation 8 2 5 3" xfId="2020" xr:uid="{00000000-0005-0000-0000-000023050000}"/>
    <cellStyle name="Calculation 8 2 5 3 10" xfId="2021" xr:uid="{00000000-0005-0000-0000-000024050000}"/>
    <cellStyle name="Calculation 8 2 5 3 10 2" xfId="2022" xr:uid="{00000000-0005-0000-0000-000025050000}"/>
    <cellStyle name="Calculation 8 2 5 3 11" xfId="2023" xr:uid="{00000000-0005-0000-0000-000026050000}"/>
    <cellStyle name="Calculation 8 2 5 3 11 2" xfId="2024" xr:uid="{00000000-0005-0000-0000-000027050000}"/>
    <cellStyle name="Calculation 8 2 5 3 12" xfId="2025" xr:uid="{00000000-0005-0000-0000-000028050000}"/>
    <cellStyle name="Calculation 8 2 5 3 12 2" xfId="2026" xr:uid="{00000000-0005-0000-0000-000029050000}"/>
    <cellStyle name="Calculation 8 2 5 3 13" xfId="2027" xr:uid="{00000000-0005-0000-0000-00002A050000}"/>
    <cellStyle name="Calculation 8 2 5 3 13 2" xfId="2028" xr:uid="{00000000-0005-0000-0000-00002B050000}"/>
    <cellStyle name="Calculation 8 2 5 3 14" xfId="2029" xr:uid="{00000000-0005-0000-0000-00002C050000}"/>
    <cellStyle name="Calculation 8 2 5 3 14 2" xfId="2030" xr:uid="{00000000-0005-0000-0000-00002D050000}"/>
    <cellStyle name="Calculation 8 2 5 3 15" xfId="2031" xr:uid="{00000000-0005-0000-0000-00002E050000}"/>
    <cellStyle name="Calculation 8 2 5 3 15 2" xfId="2032" xr:uid="{00000000-0005-0000-0000-00002F050000}"/>
    <cellStyle name="Calculation 8 2 5 3 16" xfId="2033" xr:uid="{00000000-0005-0000-0000-000030050000}"/>
    <cellStyle name="Calculation 8 2 5 3 2" xfId="2034" xr:uid="{00000000-0005-0000-0000-000031050000}"/>
    <cellStyle name="Calculation 8 2 5 3 2 2" xfId="2035" xr:uid="{00000000-0005-0000-0000-000032050000}"/>
    <cellStyle name="Calculation 8 2 5 3 3" xfId="2036" xr:uid="{00000000-0005-0000-0000-000033050000}"/>
    <cellStyle name="Calculation 8 2 5 3 3 2" xfId="2037" xr:uid="{00000000-0005-0000-0000-000034050000}"/>
    <cellStyle name="Calculation 8 2 5 3 4" xfId="2038" xr:uid="{00000000-0005-0000-0000-000035050000}"/>
    <cellStyle name="Calculation 8 2 5 3 4 2" xfId="2039" xr:uid="{00000000-0005-0000-0000-000036050000}"/>
    <cellStyle name="Calculation 8 2 5 3 5" xfId="2040" xr:uid="{00000000-0005-0000-0000-000037050000}"/>
    <cellStyle name="Calculation 8 2 5 3 5 2" xfId="2041" xr:uid="{00000000-0005-0000-0000-000038050000}"/>
    <cellStyle name="Calculation 8 2 5 3 6" xfId="2042" xr:uid="{00000000-0005-0000-0000-000039050000}"/>
    <cellStyle name="Calculation 8 2 5 3 6 2" xfId="2043" xr:uid="{00000000-0005-0000-0000-00003A050000}"/>
    <cellStyle name="Calculation 8 2 5 3 7" xfId="2044" xr:uid="{00000000-0005-0000-0000-00003B050000}"/>
    <cellStyle name="Calculation 8 2 5 3 7 2" xfId="2045" xr:uid="{00000000-0005-0000-0000-00003C050000}"/>
    <cellStyle name="Calculation 8 2 5 3 8" xfId="2046" xr:uid="{00000000-0005-0000-0000-00003D050000}"/>
    <cellStyle name="Calculation 8 2 5 3 8 2" xfId="2047" xr:uid="{00000000-0005-0000-0000-00003E050000}"/>
    <cellStyle name="Calculation 8 2 5 3 9" xfId="2048" xr:uid="{00000000-0005-0000-0000-00003F050000}"/>
    <cellStyle name="Calculation 8 2 5 3 9 2" xfId="2049" xr:uid="{00000000-0005-0000-0000-000040050000}"/>
    <cellStyle name="Calculation 8 2 5 4" xfId="2050" xr:uid="{00000000-0005-0000-0000-000041050000}"/>
    <cellStyle name="Calculation 8 2 5 4 10" xfId="2051" xr:uid="{00000000-0005-0000-0000-000042050000}"/>
    <cellStyle name="Calculation 8 2 5 4 10 2" xfId="2052" xr:uid="{00000000-0005-0000-0000-000043050000}"/>
    <cellStyle name="Calculation 8 2 5 4 11" xfId="2053" xr:uid="{00000000-0005-0000-0000-000044050000}"/>
    <cellStyle name="Calculation 8 2 5 4 11 2" xfId="2054" xr:uid="{00000000-0005-0000-0000-000045050000}"/>
    <cellStyle name="Calculation 8 2 5 4 12" xfId="2055" xr:uid="{00000000-0005-0000-0000-000046050000}"/>
    <cellStyle name="Calculation 8 2 5 4 12 2" xfId="2056" xr:uid="{00000000-0005-0000-0000-000047050000}"/>
    <cellStyle name="Calculation 8 2 5 4 13" xfId="2057" xr:uid="{00000000-0005-0000-0000-000048050000}"/>
    <cellStyle name="Calculation 8 2 5 4 13 2" xfId="2058" xr:uid="{00000000-0005-0000-0000-000049050000}"/>
    <cellStyle name="Calculation 8 2 5 4 14" xfId="2059" xr:uid="{00000000-0005-0000-0000-00004A050000}"/>
    <cellStyle name="Calculation 8 2 5 4 14 2" xfId="2060" xr:uid="{00000000-0005-0000-0000-00004B050000}"/>
    <cellStyle name="Calculation 8 2 5 4 15" xfId="2061" xr:uid="{00000000-0005-0000-0000-00004C050000}"/>
    <cellStyle name="Calculation 8 2 5 4 15 2" xfId="2062" xr:uid="{00000000-0005-0000-0000-00004D050000}"/>
    <cellStyle name="Calculation 8 2 5 4 16" xfId="2063" xr:uid="{00000000-0005-0000-0000-00004E050000}"/>
    <cellStyle name="Calculation 8 2 5 4 2" xfId="2064" xr:uid="{00000000-0005-0000-0000-00004F050000}"/>
    <cellStyle name="Calculation 8 2 5 4 2 2" xfId="2065" xr:uid="{00000000-0005-0000-0000-000050050000}"/>
    <cellStyle name="Calculation 8 2 5 4 3" xfId="2066" xr:uid="{00000000-0005-0000-0000-000051050000}"/>
    <cellStyle name="Calculation 8 2 5 4 3 2" xfId="2067" xr:uid="{00000000-0005-0000-0000-000052050000}"/>
    <cellStyle name="Calculation 8 2 5 4 4" xfId="2068" xr:uid="{00000000-0005-0000-0000-000053050000}"/>
    <cellStyle name="Calculation 8 2 5 4 4 2" xfId="2069" xr:uid="{00000000-0005-0000-0000-000054050000}"/>
    <cellStyle name="Calculation 8 2 5 4 5" xfId="2070" xr:uid="{00000000-0005-0000-0000-000055050000}"/>
    <cellStyle name="Calculation 8 2 5 4 5 2" xfId="2071" xr:uid="{00000000-0005-0000-0000-000056050000}"/>
    <cellStyle name="Calculation 8 2 5 4 6" xfId="2072" xr:uid="{00000000-0005-0000-0000-000057050000}"/>
    <cellStyle name="Calculation 8 2 5 4 6 2" xfId="2073" xr:uid="{00000000-0005-0000-0000-000058050000}"/>
    <cellStyle name="Calculation 8 2 5 4 7" xfId="2074" xr:uid="{00000000-0005-0000-0000-000059050000}"/>
    <cellStyle name="Calculation 8 2 5 4 7 2" xfId="2075" xr:uid="{00000000-0005-0000-0000-00005A050000}"/>
    <cellStyle name="Calculation 8 2 5 4 8" xfId="2076" xr:uid="{00000000-0005-0000-0000-00005B050000}"/>
    <cellStyle name="Calculation 8 2 5 4 8 2" xfId="2077" xr:uid="{00000000-0005-0000-0000-00005C050000}"/>
    <cellStyle name="Calculation 8 2 5 4 9" xfId="2078" xr:uid="{00000000-0005-0000-0000-00005D050000}"/>
    <cellStyle name="Calculation 8 2 5 4 9 2" xfId="2079" xr:uid="{00000000-0005-0000-0000-00005E050000}"/>
    <cellStyle name="Calculation 8 2 5 5" xfId="2080" xr:uid="{00000000-0005-0000-0000-00005F050000}"/>
    <cellStyle name="Calculation 8 2 5 5 10" xfId="2081" xr:uid="{00000000-0005-0000-0000-000060050000}"/>
    <cellStyle name="Calculation 8 2 5 5 10 2" xfId="2082" xr:uid="{00000000-0005-0000-0000-000061050000}"/>
    <cellStyle name="Calculation 8 2 5 5 11" xfId="2083" xr:uid="{00000000-0005-0000-0000-000062050000}"/>
    <cellStyle name="Calculation 8 2 5 5 11 2" xfId="2084" xr:uid="{00000000-0005-0000-0000-000063050000}"/>
    <cellStyle name="Calculation 8 2 5 5 12" xfId="2085" xr:uid="{00000000-0005-0000-0000-000064050000}"/>
    <cellStyle name="Calculation 8 2 5 5 12 2" xfId="2086" xr:uid="{00000000-0005-0000-0000-000065050000}"/>
    <cellStyle name="Calculation 8 2 5 5 13" xfId="2087" xr:uid="{00000000-0005-0000-0000-000066050000}"/>
    <cellStyle name="Calculation 8 2 5 5 13 2" xfId="2088" xr:uid="{00000000-0005-0000-0000-000067050000}"/>
    <cellStyle name="Calculation 8 2 5 5 14" xfId="2089" xr:uid="{00000000-0005-0000-0000-000068050000}"/>
    <cellStyle name="Calculation 8 2 5 5 14 2" xfId="2090" xr:uid="{00000000-0005-0000-0000-000069050000}"/>
    <cellStyle name="Calculation 8 2 5 5 15" xfId="2091" xr:uid="{00000000-0005-0000-0000-00006A050000}"/>
    <cellStyle name="Calculation 8 2 5 5 2" xfId="2092" xr:uid="{00000000-0005-0000-0000-00006B050000}"/>
    <cellStyle name="Calculation 8 2 5 5 2 2" xfId="2093" xr:uid="{00000000-0005-0000-0000-00006C050000}"/>
    <cellStyle name="Calculation 8 2 5 5 3" xfId="2094" xr:uid="{00000000-0005-0000-0000-00006D050000}"/>
    <cellStyle name="Calculation 8 2 5 5 3 2" xfId="2095" xr:uid="{00000000-0005-0000-0000-00006E050000}"/>
    <cellStyle name="Calculation 8 2 5 5 4" xfId="2096" xr:uid="{00000000-0005-0000-0000-00006F050000}"/>
    <cellStyle name="Calculation 8 2 5 5 4 2" xfId="2097" xr:uid="{00000000-0005-0000-0000-000070050000}"/>
    <cellStyle name="Calculation 8 2 5 5 5" xfId="2098" xr:uid="{00000000-0005-0000-0000-000071050000}"/>
    <cellStyle name="Calculation 8 2 5 5 5 2" xfId="2099" xr:uid="{00000000-0005-0000-0000-000072050000}"/>
    <cellStyle name="Calculation 8 2 5 5 6" xfId="2100" xr:uid="{00000000-0005-0000-0000-000073050000}"/>
    <cellStyle name="Calculation 8 2 5 5 6 2" xfId="2101" xr:uid="{00000000-0005-0000-0000-000074050000}"/>
    <cellStyle name="Calculation 8 2 5 5 7" xfId="2102" xr:uid="{00000000-0005-0000-0000-000075050000}"/>
    <cellStyle name="Calculation 8 2 5 5 7 2" xfId="2103" xr:uid="{00000000-0005-0000-0000-000076050000}"/>
    <cellStyle name="Calculation 8 2 5 5 8" xfId="2104" xr:uid="{00000000-0005-0000-0000-000077050000}"/>
    <cellStyle name="Calculation 8 2 5 5 8 2" xfId="2105" xr:uid="{00000000-0005-0000-0000-000078050000}"/>
    <cellStyle name="Calculation 8 2 5 5 9" xfId="2106" xr:uid="{00000000-0005-0000-0000-000079050000}"/>
    <cellStyle name="Calculation 8 2 5 5 9 2" xfId="2107" xr:uid="{00000000-0005-0000-0000-00007A050000}"/>
    <cellStyle name="Calculation 8 2 5 6" xfId="2108" xr:uid="{00000000-0005-0000-0000-00007B050000}"/>
    <cellStyle name="Calculation 8 2 5 6 2" xfId="2109" xr:uid="{00000000-0005-0000-0000-00007C050000}"/>
    <cellStyle name="Calculation 8 2 5 7" xfId="2110" xr:uid="{00000000-0005-0000-0000-00007D050000}"/>
    <cellStyle name="Calculation 8 2 5 7 2" xfId="2111" xr:uid="{00000000-0005-0000-0000-00007E050000}"/>
    <cellStyle name="Calculation 8 2 5 8" xfId="2112" xr:uid="{00000000-0005-0000-0000-00007F050000}"/>
    <cellStyle name="Calculation 8 2 5 8 2" xfId="2113" xr:uid="{00000000-0005-0000-0000-000080050000}"/>
    <cellStyle name="Calculation 8 2 5 9" xfId="2114" xr:uid="{00000000-0005-0000-0000-000081050000}"/>
    <cellStyle name="Calculation 8 2 5 9 2" xfId="2115" xr:uid="{00000000-0005-0000-0000-000082050000}"/>
    <cellStyle name="Calculation 8 2 6" xfId="2116" xr:uid="{00000000-0005-0000-0000-000083050000}"/>
    <cellStyle name="Calculation 8 2 6 10" xfId="2117" xr:uid="{00000000-0005-0000-0000-000084050000}"/>
    <cellStyle name="Calculation 8 2 6 10 2" xfId="2118" xr:uid="{00000000-0005-0000-0000-000085050000}"/>
    <cellStyle name="Calculation 8 2 6 11" xfId="2119" xr:uid="{00000000-0005-0000-0000-000086050000}"/>
    <cellStyle name="Calculation 8 2 6 11 2" xfId="2120" xr:uid="{00000000-0005-0000-0000-000087050000}"/>
    <cellStyle name="Calculation 8 2 6 12" xfId="2121" xr:uid="{00000000-0005-0000-0000-000088050000}"/>
    <cellStyle name="Calculation 8 2 6 12 2" xfId="2122" xr:uid="{00000000-0005-0000-0000-000089050000}"/>
    <cellStyle name="Calculation 8 2 6 13" xfId="2123" xr:uid="{00000000-0005-0000-0000-00008A050000}"/>
    <cellStyle name="Calculation 8 2 6 13 2" xfId="2124" xr:uid="{00000000-0005-0000-0000-00008B050000}"/>
    <cellStyle name="Calculation 8 2 6 14" xfId="2125" xr:uid="{00000000-0005-0000-0000-00008C050000}"/>
    <cellStyle name="Calculation 8 2 6 14 2" xfId="2126" xr:uid="{00000000-0005-0000-0000-00008D050000}"/>
    <cellStyle name="Calculation 8 2 6 15" xfId="2127" xr:uid="{00000000-0005-0000-0000-00008E050000}"/>
    <cellStyle name="Calculation 8 2 6 15 2" xfId="2128" xr:uid="{00000000-0005-0000-0000-00008F050000}"/>
    <cellStyle name="Calculation 8 2 6 16" xfId="2129" xr:uid="{00000000-0005-0000-0000-000090050000}"/>
    <cellStyle name="Calculation 8 2 6 16 2" xfId="2130" xr:uid="{00000000-0005-0000-0000-000091050000}"/>
    <cellStyle name="Calculation 8 2 6 17" xfId="2131" xr:uid="{00000000-0005-0000-0000-000092050000}"/>
    <cellStyle name="Calculation 8 2 6 17 2" xfId="2132" xr:uid="{00000000-0005-0000-0000-000093050000}"/>
    <cellStyle name="Calculation 8 2 6 18" xfId="2133" xr:uid="{00000000-0005-0000-0000-000094050000}"/>
    <cellStyle name="Calculation 8 2 6 18 2" xfId="2134" xr:uid="{00000000-0005-0000-0000-000095050000}"/>
    <cellStyle name="Calculation 8 2 6 19" xfId="2135" xr:uid="{00000000-0005-0000-0000-000096050000}"/>
    <cellStyle name="Calculation 8 2 6 2" xfId="2136" xr:uid="{00000000-0005-0000-0000-000097050000}"/>
    <cellStyle name="Calculation 8 2 6 2 10" xfId="2137" xr:uid="{00000000-0005-0000-0000-000098050000}"/>
    <cellStyle name="Calculation 8 2 6 2 10 2" xfId="2138" xr:uid="{00000000-0005-0000-0000-000099050000}"/>
    <cellStyle name="Calculation 8 2 6 2 11" xfId="2139" xr:uid="{00000000-0005-0000-0000-00009A050000}"/>
    <cellStyle name="Calculation 8 2 6 2 11 2" xfId="2140" xr:uid="{00000000-0005-0000-0000-00009B050000}"/>
    <cellStyle name="Calculation 8 2 6 2 12" xfId="2141" xr:uid="{00000000-0005-0000-0000-00009C050000}"/>
    <cellStyle name="Calculation 8 2 6 2 12 2" xfId="2142" xr:uid="{00000000-0005-0000-0000-00009D050000}"/>
    <cellStyle name="Calculation 8 2 6 2 13" xfId="2143" xr:uid="{00000000-0005-0000-0000-00009E050000}"/>
    <cellStyle name="Calculation 8 2 6 2 13 2" xfId="2144" xr:uid="{00000000-0005-0000-0000-00009F050000}"/>
    <cellStyle name="Calculation 8 2 6 2 14" xfId="2145" xr:uid="{00000000-0005-0000-0000-0000A0050000}"/>
    <cellStyle name="Calculation 8 2 6 2 14 2" xfId="2146" xr:uid="{00000000-0005-0000-0000-0000A1050000}"/>
    <cellStyle name="Calculation 8 2 6 2 15" xfId="2147" xr:uid="{00000000-0005-0000-0000-0000A2050000}"/>
    <cellStyle name="Calculation 8 2 6 2 15 2" xfId="2148" xr:uid="{00000000-0005-0000-0000-0000A3050000}"/>
    <cellStyle name="Calculation 8 2 6 2 16" xfId="2149" xr:uid="{00000000-0005-0000-0000-0000A4050000}"/>
    <cellStyle name="Calculation 8 2 6 2 16 2" xfId="2150" xr:uid="{00000000-0005-0000-0000-0000A5050000}"/>
    <cellStyle name="Calculation 8 2 6 2 17" xfId="2151" xr:uid="{00000000-0005-0000-0000-0000A6050000}"/>
    <cellStyle name="Calculation 8 2 6 2 17 2" xfId="2152" xr:uid="{00000000-0005-0000-0000-0000A7050000}"/>
    <cellStyle name="Calculation 8 2 6 2 18" xfId="2153" xr:uid="{00000000-0005-0000-0000-0000A8050000}"/>
    <cellStyle name="Calculation 8 2 6 2 2" xfId="2154" xr:uid="{00000000-0005-0000-0000-0000A9050000}"/>
    <cellStyle name="Calculation 8 2 6 2 2 2" xfId="2155" xr:uid="{00000000-0005-0000-0000-0000AA050000}"/>
    <cellStyle name="Calculation 8 2 6 2 3" xfId="2156" xr:uid="{00000000-0005-0000-0000-0000AB050000}"/>
    <cellStyle name="Calculation 8 2 6 2 3 2" xfId="2157" xr:uid="{00000000-0005-0000-0000-0000AC050000}"/>
    <cellStyle name="Calculation 8 2 6 2 4" xfId="2158" xr:uid="{00000000-0005-0000-0000-0000AD050000}"/>
    <cellStyle name="Calculation 8 2 6 2 4 2" xfId="2159" xr:uid="{00000000-0005-0000-0000-0000AE050000}"/>
    <cellStyle name="Calculation 8 2 6 2 5" xfId="2160" xr:uid="{00000000-0005-0000-0000-0000AF050000}"/>
    <cellStyle name="Calculation 8 2 6 2 5 2" xfId="2161" xr:uid="{00000000-0005-0000-0000-0000B0050000}"/>
    <cellStyle name="Calculation 8 2 6 2 6" xfId="2162" xr:uid="{00000000-0005-0000-0000-0000B1050000}"/>
    <cellStyle name="Calculation 8 2 6 2 6 2" xfId="2163" xr:uid="{00000000-0005-0000-0000-0000B2050000}"/>
    <cellStyle name="Calculation 8 2 6 2 7" xfId="2164" xr:uid="{00000000-0005-0000-0000-0000B3050000}"/>
    <cellStyle name="Calculation 8 2 6 2 7 2" xfId="2165" xr:uid="{00000000-0005-0000-0000-0000B4050000}"/>
    <cellStyle name="Calculation 8 2 6 2 8" xfId="2166" xr:uid="{00000000-0005-0000-0000-0000B5050000}"/>
    <cellStyle name="Calculation 8 2 6 2 8 2" xfId="2167" xr:uid="{00000000-0005-0000-0000-0000B6050000}"/>
    <cellStyle name="Calculation 8 2 6 2 9" xfId="2168" xr:uid="{00000000-0005-0000-0000-0000B7050000}"/>
    <cellStyle name="Calculation 8 2 6 2 9 2" xfId="2169" xr:uid="{00000000-0005-0000-0000-0000B8050000}"/>
    <cellStyle name="Calculation 8 2 6 3" xfId="2170" xr:uid="{00000000-0005-0000-0000-0000B9050000}"/>
    <cellStyle name="Calculation 8 2 6 3 10" xfId="2171" xr:uid="{00000000-0005-0000-0000-0000BA050000}"/>
    <cellStyle name="Calculation 8 2 6 3 10 2" xfId="2172" xr:uid="{00000000-0005-0000-0000-0000BB050000}"/>
    <cellStyle name="Calculation 8 2 6 3 11" xfId="2173" xr:uid="{00000000-0005-0000-0000-0000BC050000}"/>
    <cellStyle name="Calculation 8 2 6 3 11 2" xfId="2174" xr:uid="{00000000-0005-0000-0000-0000BD050000}"/>
    <cellStyle name="Calculation 8 2 6 3 12" xfId="2175" xr:uid="{00000000-0005-0000-0000-0000BE050000}"/>
    <cellStyle name="Calculation 8 2 6 3 12 2" xfId="2176" xr:uid="{00000000-0005-0000-0000-0000BF050000}"/>
    <cellStyle name="Calculation 8 2 6 3 13" xfId="2177" xr:uid="{00000000-0005-0000-0000-0000C0050000}"/>
    <cellStyle name="Calculation 8 2 6 3 13 2" xfId="2178" xr:uid="{00000000-0005-0000-0000-0000C1050000}"/>
    <cellStyle name="Calculation 8 2 6 3 14" xfId="2179" xr:uid="{00000000-0005-0000-0000-0000C2050000}"/>
    <cellStyle name="Calculation 8 2 6 3 14 2" xfId="2180" xr:uid="{00000000-0005-0000-0000-0000C3050000}"/>
    <cellStyle name="Calculation 8 2 6 3 15" xfId="2181" xr:uid="{00000000-0005-0000-0000-0000C4050000}"/>
    <cellStyle name="Calculation 8 2 6 3 15 2" xfId="2182" xr:uid="{00000000-0005-0000-0000-0000C5050000}"/>
    <cellStyle name="Calculation 8 2 6 3 16" xfId="2183" xr:uid="{00000000-0005-0000-0000-0000C6050000}"/>
    <cellStyle name="Calculation 8 2 6 3 2" xfId="2184" xr:uid="{00000000-0005-0000-0000-0000C7050000}"/>
    <cellStyle name="Calculation 8 2 6 3 2 2" xfId="2185" xr:uid="{00000000-0005-0000-0000-0000C8050000}"/>
    <cellStyle name="Calculation 8 2 6 3 3" xfId="2186" xr:uid="{00000000-0005-0000-0000-0000C9050000}"/>
    <cellStyle name="Calculation 8 2 6 3 3 2" xfId="2187" xr:uid="{00000000-0005-0000-0000-0000CA050000}"/>
    <cellStyle name="Calculation 8 2 6 3 4" xfId="2188" xr:uid="{00000000-0005-0000-0000-0000CB050000}"/>
    <cellStyle name="Calculation 8 2 6 3 4 2" xfId="2189" xr:uid="{00000000-0005-0000-0000-0000CC050000}"/>
    <cellStyle name="Calculation 8 2 6 3 5" xfId="2190" xr:uid="{00000000-0005-0000-0000-0000CD050000}"/>
    <cellStyle name="Calculation 8 2 6 3 5 2" xfId="2191" xr:uid="{00000000-0005-0000-0000-0000CE050000}"/>
    <cellStyle name="Calculation 8 2 6 3 6" xfId="2192" xr:uid="{00000000-0005-0000-0000-0000CF050000}"/>
    <cellStyle name="Calculation 8 2 6 3 6 2" xfId="2193" xr:uid="{00000000-0005-0000-0000-0000D0050000}"/>
    <cellStyle name="Calculation 8 2 6 3 7" xfId="2194" xr:uid="{00000000-0005-0000-0000-0000D1050000}"/>
    <cellStyle name="Calculation 8 2 6 3 7 2" xfId="2195" xr:uid="{00000000-0005-0000-0000-0000D2050000}"/>
    <cellStyle name="Calculation 8 2 6 3 8" xfId="2196" xr:uid="{00000000-0005-0000-0000-0000D3050000}"/>
    <cellStyle name="Calculation 8 2 6 3 8 2" xfId="2197" xr:uid="{00000000-0005-0000-0000-0000D4050000}"/>
    <cellStyle name="Calculation 8 2 6 3 9" xfId="2198" xr:uid="{00000000-0005-0000-0000-0000D5050000}"/>
    <cellStyle name="Calculation 8 2 6 3 9 2" xfId="2199" xr:uid="{00000000-0005-0000-0000-0000D6050000}"/>
    <cellStyle name="Calculation 8 2 6 4" xfId="2200" xr:uid="{00000000-0005-0000-0000-0000D7050000}"/>
    <cellStyle name="Calculation 8 2 6 4 10" xfId="2201" xr:uid="{00000000-0005-0000-0000-0000D8050000}"/>
    <cellStyle name="Calculation 8 2 6 4 10 2" xfId="2202" xr:uid="{00000000-0005-0000-0000-0000D9050000}"/>
    <cellStyle name="Calculation 8 2 6 4 11" xfId="2203" xr:uid="{00000000-0005-0000-0000-0000DA050000}"/>
    <cellStyle name="Calculation 8 2 6 4 11 2" xfId="2204" xr:uid="{00000000-0005-0000-0000-0000DB050000}"/>
    <cellStyle name="Calculation 8 2 6 4 12" xfId="2205" xr:uid="{00000000-0005-0000-0000-0000DC050000}"/>
    <cellStyle name="Calculation 8 2 6 4 12 2" xfId="2206" xr:uid="{00000000-0005-0000-0000-0000DD050000}"/>
    <cellStyle name="Calculation 8 2 6 4 13" xfId="2207" xr:uid="{00000000-0005-0000-0000-0000DE050000}"/>
    <cellStyle name="Calculation 8 2 6 4 13 2" xfId="2208" xr:uid="{00000000-0005-0000-0000-0000DF050000}"/>
    <cellStyle name="Calculation 8 2 6 4 14" xfId="2209" xr:uid="{00000000-0005-0000-0000-0000E0050000}"/>
    <cellStyle name="Calculation 8 2 6 4 14 2" xfId="2210" xr:uid="{00000000-0005-0000-0000-0000E1050000}"/>
    <cellStyle name="Calculation 8 2 6 4 15" xfId="2211" xr:uid="{00000000-0005-0000-0000-0000E2050000}"/>
    <cellStyle name="Calculation 8 2 6 4 15 2" xfId="2212" xr:uid="{00000000-0005-0000-0000-0000E3050000}"/>
    <cellStyle name="Calculation 8 2 6 4 16" xfId="2213" xr:uid="{00000000-0005-0000-0000-0000E4050000}"/>
    <cellStyle name="Calculation 8 2 6 4 2" xfId="2214" xr:uid="{00000000-0005-0000-0000-0000E5050000}"/>
    <cellStyle name="Calculation 8 2 6 4 2 2" xfId="2215" xr:uid="{00000000-0005-0000-0000-0000E6050000}"/>
    <cellStyle name="Calculation 8 2 6 4 3" xfId="2216" xr:uid="{00000000-0005-0000-0000-0000E7050000}"/>
    <cellStyle name="Calculation 8 2 6 4 3 2" xfId="2217" xr:uid="{00000000-0005-0000-0000-0000E8050000}"/>
    <cellStyle name="Calculation 8 2 6 4 4" xfId="2218" xr:uid="{00000000-0005-0000-0000-0000E9050000}"/>
    <cellStyle name="Calculation 8 2 6 4 4 2" xfId="2219" xr:uid="{00000000-0005-0000-0000-0000EA050000}"/>
    <cellStyle name="Calculation 8 2 6 4 5" xfId="2220" xr:uid="{00000000-0005-0000-0000-0000EB050000}"/>
    <cellStyle name="Calculation 8 2 6 4 5 2" xfId="2221" xr:uid="{00000000-0005-0000-0000-0000EC050000}"/>
    <cellStyle name="Calculation 8 2 6 4 6" xfId="2222" xr:uid="{00000000-0005-0000-0000-0000ED050000}"/>
    <cellStyle name="Calculation 8 2 6 4 6 2" xfId="2223" xr:uid="{00000000-0005-0000-0000-0000EE050000}"/>
    <cellStyle name="Calculation 8 2 6 4 7" xfId="2224" xr:uid="{00000000-0005-0000-0000-0000EF050000}"/>
    <cellStyle name="Calculation 8 2 6 4 7 2" xfId="2225" xr:uid="{00000000-0005-0000-0000-0000F0050000}"/>
    <cellStyle name="Calculation 8 2 6 4 8" xfId="2226" xr:uid="{00000000-0005-0000-0000-0000F1050000}"/>
    <cellStyle name="Calculation 8 2 6 4 8 2" xfId="2227" xr:uid="{00000000-0005-0000-0000-0000F2050000}"/>
    <cellStyle name="Calculation 8 2 6 4 9" xfId="2228" xr:uid="{00000000-0005-0000-0000-0000F3050000}"/>
    <cellStyle name="Calculation 8 2 6 4 9 2" xfId="2229" xr:uid="{00000000-0005-0000-0000-0000F4050000}"/>
    <cellStyle name="Calculation 8 2 6 5" xfId="2230" xr:uid="{00000000-0005-0000-0000-0000F5050000}"/>
    <cellStyle name="Calculation 8 2 6 5 10" xfId="2231" xr:uid="{00000000-0005-0000-0000-0000F6050000}"/>
    <cellStyle name="Calculation 8 2 6 5 10 2" xfId="2232" xr:uid="{00000000-0005-0000-0000-0000F7050000}"/>
    <cellStyle name="Calculation 8 2 6 5 11" xfId="2233" xr:uid="{00000000-0005-0000-0000-0000F8050000}"/>
    <cellStyle name="Calculation 8 2 6 5 11 2" xfId="2234" xr:uid="{00000000-0005-0000-0000-0000F9050000}"/>
    <cellStyle name="Calculation 8 2 6 5 12" xfId="2235" xr:uid="{00000000-0005-0000-0000-0000FA050000}"/>
    <cellStyle name="Calculation 8 2 6 5 12 2" xfId="2236" xr:uid="{00000000-0005-0000-0000-0000FB050000}"/>
    <cellStyle name="Calculation 8 2 6 5 13" xfId="2237" xr:uid="{00000000-0005-0000-0000-0000FC050000}"/>
    <cellStyle name="Calculation 8 2 6 5 13 2" xfId="2238" xr:uid="{00000000-0005-0000-0000-0000FD050000}"/>
    <cellStyle name="Calculation 8 2 6 5 14" xfId="2239" xr:uid="{00000000-0005-0000-0000-0000FE050000}"/>
    <cellStyle name="Calculation 8 2 6 5 14 2" xfId="2240" xr:uid="{00000000-0005-0000-0000-0000FF050000}"/>
    <cellStyle name="Calculation 8 2 6 5 15" xfId="2241" xr:uid="{00000000-0005-0000-0000-000000060000}"/>
    <cellStyle name="Calculation 8 2 6 5 2" xfId="2242" xr:uid="{00000000-0005-0000-0000-000001060000}"/>
    <cellStyle name="Calculation 8 2 6 5 2 2" xfId="2243" xr:uid="{00000000-0005-0000-0000-000002060000}"/>
    <cellStyle name="Calculation 8 2 6 5 3" xfId="2244" xr:uid="{00000000-0005-0000-0000-000003060000}"/>
    <cellStyle name="Calculation 8 2 6 5 3 2" xfId="2245" xr:uid="{00000000-0005-0000-0000-000004060000}"/>
    <cellStyle name="Calculation 8 2 6 5 4" xfId="2246" xr:uid="{00000000-0005-0000-0000-000005060000}"/>
    <cellStyle name="Calculation 8 2 6 5 4 2" xfId="2247" xr:uid="{00000000-0005-0000-0000-000006060000}"/>
    <cellStyle name="Calculation 8 2 6 5 5" xfId="2248" xr:uid="{00000000-0005-0000-0000-000007060000}"/>
    <cellStyle name="Calculation 8 2 6 5 5 2" xfId="2249" xr:uid="{00000000-0005-0000-0000-000008060000}"/>
    <cellStyle name="Calculation 8 2 6 5 6" xfId="2250" xr:uid="{00000000-0005-0000-0000-000009060000}"/>
    <cellStyle name="Calculation 8 2 6 5 6 2" xfId="2251" xr:uid="{00000000-0005-0000-0000-00000A060000}"/>
    <cellStyle name="Calculation 8 2 6 5 7" xfId="2252" xr:uid="{00000000-0005-0000-0000-00000B060000}"/>
    <cellStyle name="Calculation 8 2 6 5 7 2" xfId="2253" xr:uid="{00000000-0005-0000-0000-00000C060000}"/>
    <cellStyle name="Calculation 8 2 6 5 8" xfId="2254" xr:uid="{00000000-0005-0000-0000-00000D060000}"/>
    <cellStyle name="Calculation 8 2 6 5 8 2" xfId="2255" xr:uid="{00000000-0005-0000-0000-00000E060000}"/>
    <cellStyle name="Calculation 8 2 6 5 9" xfId="2256" xr:uid="{00000000-0005-0000-0000-00000F060000}"/>
    <cellStyle name="Calculation 8 2 6 5 9 2" xfId="2257" xr:uid="{00000000-0005-0000-0000-000010060000}"/>
    <cellStyle name="Calculation 8 2 6 6" xfId="2258" xr:uid="{00000000-0005-0000-0000-000011060000}"/>
    <cellStyle name="Calculation 8 2 6 6 2" xfId="2259" xr:uid="{00000000-0005-0000-0000-000012060000}"/>
    <cellStyle name="Calculation 8 2 6 7" xfId="2260" xr:uid="{00000000-0005-0000-0000-000013060000}"/>
    <cellStyle name="Calculation 8 2 6 7 2" xfId="2261" xr:uid="{00000000-0005-0000-0000-000014060000}"/>
    <cellStyle name="Calculation 8 2 6 8" xfId="2262" xr:uid="{00000000-0005-0000-0000-000015060000}"/>
    <cellStyle name="Calculation 8 2 6 8 2" xfId="2263" xr:uid="{00000000-0005-0000-0000-000016060000}"/>
    <cellStyle name="Calculation 8 2 6 9" xfId="2264" xr:uid="{00000000-0005-0000-0000-000017060000}"/>
    <cellStyle name="Calculation 8 2 6 9 2" xfId="2265" xr:uid="{00000000-0005-0000-0000-000018060000}"/>
    <cellStyle name="Calculation 8 2 7" xfId="2266" xr:uid="{00000000-0005-0000-0000-000019060000}"/>
    <cellStyle name="Calculation 8 2 7 10" xfId="2267" xr:uid="{00000000-0005-0000-0000-00001A060000}"/>
    <cellStyle name="Calculation 8 2 7 10 2" xfId="2268" xr:uid="{00000000-0005-0000-0000-00001B060000}"/>
    <cellStyle name="Calculation 8 2 7 11" xfId="2269" xr:uid="{00000000-0005-0000-0000-00001C060000}"/>
    <cellStyle name="Calculation 8 2 7 11 2" xfId="2270" xr:uid="{00000000-0005-0000-0000-00001D060000}"/>
    <cellStyle name="Calculation 8 2 7 12" xfId="2271" xr:uid="{00000000-0005-0000-0000-00001E060000}"/>
    <cellStyle name="Calculation 8 2 7 12 2" xfId="2272" xr:uid="{00000000-0005-0000-0000-00001F060000}"/>
    <cellStyle name="Calculation 8 2 7 13" xfId="2273" xr:uid="{00000000-0005-0000-0000-000020060000}"/>
    <cellStyle name="Calculation 8 2 7 13 2" xfId="2274" xr:uid="{00000000-0005-0000-0000-000021060000}"/>
    <cellStyle name="Calculation 8 2 7 14" xfId="2275" xr:uid="{00000000-0005-0000-0000-000022060000}"/>
    <cellStyle name="Calculation 8 2 7 14 2" xfId="2276" xr:uid="{00000000-0005-0000-0000-000023060000}"/>
    <cellStyle name="Calculation 8 2 7 15" xfId="2277" xr:uid="{00000000-0005-0000-0000-000024060000}"/>
    <cellStyle name="Calculation 8 2 7 15 2" xfId="2278" xr:uid="{00000000-0005-0000-0000-000025060000}"/>
    <cellStyle name="Calculation 8 2 7 16" xfId="2279" xr:uid="{00000000-0005-0000-0000-000026060000}"/>
    <cellStyle name="Calculation 8 2 7 16 2" xfId="2280" xr:uid="{00000000-0005-0000-0000-000027060000}"/>
    <cellStyle name="Calculation 8 2 7 17" xfId="2281" xr:uid="{00000000-0005-0000-0000-000028060000}"/>
    <cellStyle name="Calculation 8 2 7 17 2" xfId="2282" xr:uid="{00000000-0005-0000-0000-000029060000}"/>
    <cellStyle name="Calculation 8 2 7 18" xfId="2283" xr:uid="{00000000-0005-0000-0000-00002A060000}"/>
    <cellStyle name="Calculation 8 2 7 2" xfId="2284" xr:uid="{00000000-0005-0000-0000-00002B060000}"/>
    <cellStyle name="Calculation 8 2 7 2 10" xfId="2285" xr:uid="{00000000-0005-0000-0000-00002C060000}"/>
    <cellStyle name="Calculation 8 2 7 2 10 2" xfId="2286" xr:uid="{00000000-0005-0000-0000-00002D060000}"/>
    <cellStyle name="Calculation 8 2 7 2 11" xfId="2287" xr:uid="{00000000-0005-0000-0000-00002E060000}"/>
    <cellStyle name="Calculation 8 2 7 2 11 2" xfId="2288" xr:uid="{00000000-0005-0000-0000-00002F060000}"/>
    <cellStyle name="Calculation 8 2 7 2 12" xfId="2289" xr:uid="{00000000-0005-0000-0000-000030060000}"/>
    <cellStyle name="Calculation 8 2 7 2 12 2" xfId="2290" xr:uid="{00000000-0005-0000-0000-000031060000}"/>
    <cellStyle name="Calculation 8 2 7 2 13" xfId="2291" xr:uid="{00000000-0005-0000-0000-000032060000}"/>
    <cellStyle name="Calculation 8 2 7 2 13 2" xfId="2292" xr:uid="{00000000-0005-0000-0000-000033060000}"/>
    <cellStyle name="Calculation 8 2 7 2 14" xfId="2293" xr:uid="{00000000-0005-0000-0000-000034060000}"/>
    <cellStyle name="Calculation 8 2 7 2 14 2" xfId="2294" xr:uid="{00000000-0005-0000-0000-000035060000}"/>
    <cellStyle name="Calculation 8 2 7 2 15" xfId="2295" xr:uid="{00000000-0005-0000-0000-000036060000}"/>
    <cellStyle name="Calculation 8 2 7 2 15 2" xfId="2296" xr:uid="{00000000-0005-0000-0000-000037060000}"/>
    <cellStyle name="Calculation 8 2 7 2 16" xfId="2297" xr:uid="{00000000-0005-0000-0000-000038060000}"/>
    <cellStyle name="Calculation 8 2 7 2 16 2" xfId="2298" xr:uid="{00000000-0005-0000-0000-000039060000}"/>
    <cellStyle name="Calculation 8 2 7 2 17" xfId="2299" xr:uid="{00000000-0005-0000-0000-00003A060000}"/>
    <cellStyle name="Calculation 8 2 7 2 17 2" xfId="2300" xr:uid="{00000000-0005-0000-0000-00003B060000}"/>
    <cellStyle name="Calculation 8 2 7 2 18" xfId="2301" xr:uid="{00000000-0005-0000-0000-00003C060000}"/>
    <cellStyle name="Calculation 8 2 7 2 2" xfId="2302" xr:uid="{00000000-0005-0000-0000-00003D060000}"/>
    <cellStyle name="Calculation 8 2 7 2 2 2" xfId="2303" xr:uid="{00000000-0005-0000-0000-00003E060000}"/>
    <cellStyle name="Calculation 8 2 7 2 3" xfId="2304" xr:uid="{00000000-0005-0000-0000-00003F060000}"/>
    <cellStyle name="Calculation 8 2 7 2 3 2" xfId="2305" xr:uid="{00000000-0005-0000-0000-000040060000}"/>
    <cellStyle name="Calculation 8 2 7 2 4" xfId="2306" xr:uid="{00000000-0005-0000-0000-000041060000}"/>
    <cellStyle name="Calculation 8 2 7 2 4 2" xfId="2307" xr:uid="{00000000-0005-0000-0000-000042060000}"/>
    <cellStyle name="Calculation 8 2 7 2 5" xfId="2308" xr:uid="{00000000-0005-0000-0000-000043060000}"/>
    <cellStyle name="Calculation 8 2 7 2 5 2" xfId="2309" xr:uid="{00000000-0005-0000-0000-000044060000}"/>
    <cellStyle name="Calculation 8 2 7 2 6" xfId="2310" xr:uid="{00000000-0005-0000-0000-000045060000}"/>
    <cellStyle name="Calculation 8 2 7 2 6 2" xfId="2311" xr:uid="{00000000-0005-0000-0000-000046060000}"/>
    <cellStyle name="Calculation 8 2 7 2 7" xfId="2312" xr:uid="{00000000-0005-0000-0000-000047060000}"/>
    <cellStyle name="Calculation 8 2 7 2 7 2" xfId="2313" xr:uid="{00000000-0005-0000-0000-000048060000}"/>
    <cellStyle name="Calculation 8 2 7 2 8" xfId="2314" xr:uid="{00000000-0005-0000-0000-000049060000}"/>
    <cellStyle name="Calculation 8 2 7 2 8 2" xfId="2315" xr:uid="{00000000-0005-0000-0000-00004A060000}"/>
    <cellStyle name="Calculation 8 2 7 2 9" xfId="2316" xr:uid="{00000000-0005-0000-0000-00004B060000}"/>
    <cellStyle name="Calculation 8 2 7 2 9 2" xfId="2317" xr:uid="{00000000-0005-0000-0000-00004C060000}"/>
    <cellStyle name="Calculation 8 2 7 3" xfId="2318" xr:uid="{00000000-0005-0000-0000-00004D060000}"/>
    <cellStyle name="Calculation 8 2 7 3 10" xfId="2319" xr:uid="{00000000-0005-0000-0000-00004E060000}"/>
    <cellStyle name="Calculation 8 2 7 3 10 2" xfId="2320" xr:uid="{00000000-0005-0000-0000-00004F060000}"/>
    <cellStyle name="Calculation 8 2 7 3 11" xfId="2321" xr:uid="{00000000-0005-0000-0000-000050060000}"/>
    <cellStyle name="Calculation 8 2 7 3 11 2" xfId="2322" xr:uid="{00000000-0005-0000-0000-000051060000}"/>
    <cellStyle name="Calculation 8 2 7 3 12" xfId="2323" xr:uid="{00000000-0005-0000-0000-000052060000}"/>
    <cellStyle name="Calculation 8 2 7 3 12 2" xfId="2324" xr:uid="{00000000-0005-0000-0000-000053060000}"/>
    <cellStyle name="Calculation 8 2 7 3 13" xfId="2325" xr:uid="{00000000-0005-0000-0000-000054060000}"/>
    <cellStyle name="Calculation 8 2 7 3 13 2" xfId="2326" xr:uid="{00000000-0005-0000-0000-000055060000}"/>
    <cellStyle name="Calculation 8 2 7 3 14" xfId="2327" xr:uid="{00000000-0005-0000-0000-000056060000}"/>
    <cellStyle name="Calculation 8 2 7 3 14 2" xfId="2328" xr:uid="{00000000-0005-0000-0000-000057060000}"/>
    <cellStyle name="Calculation 8 2 7 3 15" xfId="2329" xr:uid="{00000000-0005-0000-0000-000058060000}"/>
    <cellStyle name="Calculation 8 2 7 3 15 2" xfId="2330" xr:uid="{00000000-0005-0000-0000-000059060000}"/>
    <cellStyle name="Calculation 8 2 7 3 16" xfId="2331" xr:uid="{00000000-0005-0000-0000-00005A060000}"/>
    <cellStyle name="Calculation 8 2 7 3 2" xfId="2332" xr:uid="{00000000-0005-0000-0000-00005B060000}"/>
    <cellStyle name="Calculation 8 2 7 3 2 2" xfId="2333" xr:uid="{00000000-0005-0000-0000-00005C060000}"/>
    <cellStyle name="Calculation 8 2 7 3 3" xfId="2334" xr:uid="{00000000-0005-0000-0000-00005D060000}"/>
    <cellStyle name="Calculation 8 2 7 3 3 2" xfId="2335" xr:uid="{00000000-0005-0000-0000-00005E060000}"/>
    <cellStyle name="Calculation 8 2 7 3 4" xfId="2336" xr:uid="{00000000-0005-0000-0000-00005F060000}"/>
    <cellStyle name="Calculation 8 2 7 3 4 2" xfId="2337" xr:uid="{00000000-0005-0000-0000-000060060000}"/>
    <cellStyle name="Calculation 8 2 7 3 5" xfId="2338" xr:uid="{00000000-0005-0000-0000-000061060000}"/>
    <cellStyle name="Calculation 8 2 7 3 5 2" xfId="2339" xr:uid="{00000000-0005-0000-0000-000062060000}"/>
    <cellStyle name="Calculation 8 2 7 3 6" xfId="2340" xr:uid="{00000000-0005-0000-0000-000063060000}"/>
    <cellStyle name="Calculation 8 2 7 3 6 2" xfId="2341" xr:uid="{00000000-0005-0000-0000-000064060000}"/>
    <cellStyle name="Calculation 8 2 7 3 7" xfId="2342" xr:uid="{00000000-0005-0000-0000-000065060000}"/>
    <cellStyle name="Calculation 8 2 7 3 7 2" xfId="2343" xr:uid="{00000000-0005-0000-0000-000066060000}"/>
    <cellStyle name="Calculation 8 2 7 3 8" xfId="2344" xr:uid="{00000000-0005-0000-0000-000067060000}"/>
    <cellStyle name="Calculation 8 2 7 3 8 2" xfId="2345" xr:uid="{00000000-0005-0000-0000-000068060000}"/>
    <cellStyle name="Calculation 8 2 7 3 9" xfId="2346" xr:uid="{00000000-0005-0000-0000-000069060000}"/>
    <cellStyle name="Calculation 8 2 7 3 9 2" xfId="2347" xr:uid="{00000000-0005-0000-0000-00006A060000}"/>
    <cellStyle name="Calculation 8 2 7 4" xfId="2348" xr:uid="{00000000-0005-0000-0000-00006B060000}"/>
    <cellStyle name="Calculation 8 2 7 4 10" xfId="2349" xr:uid="{00000000-0005-0000-0000-00006C060000}"/>
    <cellStyle name="Calculation 8 2 7 4 10 2" xfId="2350" xr:uid="{00000000-0005-0000-0000-00006D060000}"/>
    <cellStyle name="Calculation 8 2 7 4 11" xfId="2351" xr:uid="{00000000-0005-0000-0000-00006E060000}"/>
    <cellStyle name="Calculation 8 2 7 4 11 2" xfId="2352" xr:uid="{00000000-0005-0000-0000-00006F060000}"/>
    <cellStyle name="Calculation 8 2 7 4 12" xfId="2353" xr:uid="{00000000-0005-0000-0000-000070060000}"/>
    <cellStyle name="Calculation 8 2 7 4 12 2" xfId="2354" xr:uid="{00000000-0005-0000-0000-000071060000}"/>
    <cellStyle name="Calculation 8 2 7 4 13" xfId="2355" xr:uid="{00000000-0005-0000-0000-000072060000}"/>
    <cellStyle name="Calculation 8 2 7 4 13 2" xfId="2356" xr:uid="{00000000-0005-0000-0000-000073060000}"/>
    <cellStyle name="Calculation 8 2 7 4 14" xfId="2357" xr:uid="{00000000-0005-0000-0000-000074060000}"/>
    <cellStyle name="Calculation 8 2 7 4 14 2" xfId="2358" xr:uid="{00000000-0005-0000-0000-000075060000}"/>
    <cellStyle name="Calculation 8 2 7 4 15" xfId="2359" xr:uid="{00000000-0005-0000-0000-000076060000}"/>
    <cellStyle name="Calculation 8 2 7 4 15 2" xfId="2360" xr:uid="{00000000-0005-0000-0000-000077060000}"/>
    <cellStyle name="Calculation 8 2 7 4 16" xfId="2361" xr:uid="{00000000-0005-0000-0000-000078060000}"/>
    <cellStyle name="Calculation 8 2 7 4 2" xfId="2362" xr:uid="{00000000-0005-0000-0000-000079060000}"/>
    <cellStyle name="Calculation 8 2 7 4 2 2" xfId="2363" xr:uid="{00000000-0005-0000-0000-00007A060000}"/>
    <cellStyle name="Calculation 8 2 7 4 3" xfId="2364" xr:uid="{00000000-0005-0000-0000-00007B060000}"/>
    <cellStyle name="Calculation 8 2 7 4 3 2" xfId="2365" xr:uid="{00000000-0005-0000-0000-00007C060000}"/>
    <cellStyle name="Calculation 8 2 7 4 4" xfId="2366" xr:uid="{00000000-0005-0000-0000-00007D060000}"/>
    <cellStyle name="Calculation 8 2 7 4 4 2" xfId="2367" xr:uid="{00000000-0005-0000-0000-00007E060000}"/>
    <cellStyle name="Calculation 8 2 7 4 5" xfId="2368" xr:uid="{00000000-0005-0000-0000-00007F060000}"/>
    <cellStyle name="Calculation 8 2 7 4 5 2" xfId="2369" xr:uid="{00000000-0005-0000-0000-000080060000}"/>
    <cellStyle name="Calculation 8 2 7 4 6" xfId="2370" xr:uid="{00000000-0005-0000-0000-000081060000}"/>
    <cellStyle name="Calculation 8 2 7 4 6 2" xfId="2371" xr:uid="{00000000-0005-0000-0000-000082060000}"/>
    <cellStyle name="Calculation 8 2 7 4 7" xfId="2372" xr:uid="{00000000-0005-0000-0000-000083060000}"/>
    <cellStyle name="Calculation 8 2 7 4 7 2" xfId="2373" xr:uid="{00000000-0005-0000-0000-000084060000}"/>
    <cellStyle name="Calculation 8 2 7 4 8" xfId="2374" xr:uid="{00000000-0005-0000-0000-000085060000}"/>
    <cellStyle name="Calculation 8 2 7 4 8 2" xfId="2375" xr:uid="{00000000-0005-0000-0000-000086060000}"/>
    <cellStyle name="Calculation 8 2 7 4 9" xfId="2376" xr:uid="{00000000-0005-0000-0000-000087060000}"/>
    <cellStyle name="Calculation 8 2 7 4 9 2" xfId="2377" xr:uid="{00000000-0005-0000-0000-000088060000}"/>
    <cellStyle name="Calculation 8 2 7 5" xfId="2378" xr:uid="{00000000-0005-0000-0000-000089060000}"/>
    <cellStyle name="Calculation 8 2 7 5 10" xfId="2379" xr:uid="{00000000-0005-0000-0000-00008A060000}"/>
    <cellStyle name="Calculation 8 2 7 5 10 2" xfId="2380" xr:uid="{00000000-0005-0000-0000-00008B060000}"/>
    <cellStyle name="Calculation 8 2 7 5 11" xfId="2381" xr:uid="{00000000-0005-0000-0000-00008C060000}"/>
    <cellStyle name="Calculation 8 2 7 5 11 2" xfId="2382" xr:uid="{00000000-0005-0000-0000-00008D060000}"/>
    <cellStyle name="Calculation 8 2 7 5 12" xfId="2383" xr:uid="{00000000-0005-0000-0000-00008E060000}"/>
    <cellStyle name="Calculation 8 2 7 5 12 2" xfId="2384" xr:uid="{00000000-0005-0000-0000-00008F060000}"/>
    <cellStyle name="Calculation 8 2 7 5 13" xfId="2385" xr:uid="{00000000-0005-0000-0000-000090060000}"/>
    <cellStyle name="Calculation 8 2 7 5 13 2" xfId="2386" xr:uid="{00000000-0005-0000-0000-000091060000}"/>
    <cellStyle name="Calculation 8 2 7 5 14" xfId="2387" xr:uid="{00000000-0005-0000-0000-000092060000}"/>
    <cellStyle name="Calculation 8 2 7 5 2" xfId="2388" xr:uid="{00000000-0005-0000-0000-000093060000}"/>
    <cellStyle name="Calculation 8 2 7 5 2 2" xfId="2389" xr:uid="{00000000-0005-0000-0000-000094060000}"/>
    <cellStyle name="Calculation 8 2 7 5 3" xfId="2390" xr:uid="{00000000-0005-0000-0000-000095060000}"/>
    <cellStyle name="Calculation 8 2 7 5 3 2" xfId="2391" xr:uid="{00000000-0005-0000-0000-000096060000}"/>
    <cellStyle name="Calculation 8 2 7 5 4" xfId="2392" xr:uid="{00000000-0005-0000-0000-000097060000}"/>
    <cellStyle name="Calculation 8 2 7 5 4 2" xfId="2393" xr:uid="{00000000-0005-0000-0000-000098060000}"/>
    <cellStyle name="Calculation 8 2 7 5 5" xfId="2394" xr:uid="{00000000-0005-0000-0000-000099060000}"/>
    <cellStyle name="Calculation 8 2 7 5 5 2" xfId="2395" xr:uid="{00000000-0005-0000-0000-00009A060000}"/>
    <cellStyle name="Calculation 8 2 7 5 6" xfId="2396" xr:uid="{00000000-0005-0000-0000-00009B060000}"/>
    <cellStyle name="Calculation 8 2 7 5 6 2" xfId="2397" xr:uid="{00000000-0005-0000-0000-00009C060000}"/>
    <cellStyle name="Calculation 8 2 7 5 7" xfId="2398" xr:uid="{00000000-0005-0000-0000-00009D060000}"/>
    <cellStyle name="Calculation 8 2 7 5 7 2" xfId="2399" xr:uid="{00000000-0005-0000-0000-00009E060000}"/>
    <cellStyle name="Calculation 8 2 7 5 8" xfId="2400" xr:uid="{00000000-0005-0000-0000-00009F060000}"/>
    <cellStyle name="Calculation 8 2 7 5 8 2" xfId="2401" xr:uid="{00000000-0005-0000-0000-0000A0060000}"/>
    <cellStyle name="Calculation 8 2 7 5 9" xfId="2402" xr:uid="{00000000-0005-0000-0000-0000A1060000}"/>
    <cellStyle name="Calculation 8 2 7 5 9 2" xfId="2403" xr:uid="{00000000-0005-0000-0000-0000A2060000}"/>
    <cellStyle name="Calculation 8 2 7 6" xfId="2404" xr:uid="{00000000-0005-0000-0000-0000A3060000}"/>
    <cellStyle name="Calculation 8 2 7 6 2" xfId="2405" xr:uid="{00000000-0005-0000-0000-0000A4060000}"/>
    <cellStyle name="Calculation 8 2 7 7" xfId="2406" xr:uid="{00000000-0005-0000-0000-0000A5060000}"/>
    <cellStyle name="Calculation 8 2 7 7 2" xfId="2407" xr:uid="{00000000-0005-0000-0000-0000A6060000}"/>
    <cellStyle name="Calculation 8 2 7 8" xfId="2408" xr:uid="{00000000-0005-0000-0000-0000A7060000}"/>
    <cellStyle name="Calculation 8 2 7 8 2" xfId="2409" xr:uid="{00000000-0005-0000-0000-0000A8060000}"/>
    <cellStyle name="Calculation 8 2 7 9" xfId="2410" xr:uid="{00000000-0005-0000-0000-0000A9060000}"/>
    <cellStyle name="Calculation 8 2 7 9 2" xfId="2411" xr:uid="{00000000-0005-0000-0000-0000AA060000}"/>
    <cellStyle name="Calculation 8 2 8" xfId="2412" xr:uid="{00000000-0005-0000-0000-0000AB060000}"/>
    <cellStyle name="Calculation 8 2 8 10" xfId="2413" xr:uid="{00000000-0005-0000-0000-0000AC060000}"/>
    <cellStyle name="Calculation 8 2 8 10 2" xfId="2414" xr:uid="{00000000-0005-0000-0000-0000AD060000}"/>
    <cellStyle name="Calculation 8 2 8 11" xfId="2415" xr:uid="{00000000-0005-0000-0000-0000AE060000}"/>
    <cellStyle name="Calculation 8 2 8 11 2" xfId="2416" xr:uid="{00000000-0005-0000-0000-0000AF060000}"/>
    <cellStyle name="Calculation 8 2 8 12" xfId="2417" xr:uid="{00000000-0005-0000-0000-0000B0060000}"/>
    <cellStyle name="Calculation 8 2 8 12 2" xfId="2418" xr:uid="{00000000-0005-0000-0000-0000B1060000}"/>
    <cellStyle name="Calculation 8 2 8 13" xfId="2419" xr:uid="{00000000-0005-0000-0000-0000B2060000}"/>
    <cellStyle name="Calculation 8 2 8 13 2" xfId="2420" xr:uid="{00000000-0005-0000-0000-0000B3060000}"/>
    <cellStyle name="Calculation 8 2 8 14" xfId="2421" xr:uid="{00000000-0005-0000-0000-0000B4060000}"/>
    <cellStyle name="Calculation 8 2 8 14 2" xfId="2422" xr:uid="{00000000-0005-0000-0000-0000B5060000}"/>
    <cellStyle name="Calculation 8 2 8 15" xfId="2423" xr:uid="{00000000-0005-0000-0000-0000B6060000}"/>
    <cellStyle name="Calculation 8 2 8 15 2" xfId="2424" xr:uid="{00000000-0005-0000-0000-0000B7060000}"/>
    <cellStyle name="Calculation 8 2 8 16" xfId="2425" xr:uid="{00000000-0005-0000-0000-0000B8060000}"/>
    <cellStyle name="Calculation 8 2 8 16 2" xfId="2426" xr:uid="{00000000-0005-0000-0000-0000B9060000}"/>
    <cellStyle name="Calculation 8 2 8 17" xfId="2427" xr:uid="{00000000-0005-0000-0000-0000BA060000}"/>
    <cellStyle name="Calculation 8 2 8 17 2" xfId="2428" xr:uid="{00000000-0005-0000-0000-0000BB060000}"/>
    <cellStyle name="Calculation 8 2 8 18" xfId="2429" xr:uid="{00000000-0005-0000-0000-0000BC060000}"/>
    <cellStyle name="Calculation 8 2 8 2" xfId="2430" xr:uid="{00000000-0005-0000-0000-0000BD060000}"/>
    <cellStyle name="Calculation 8 2 8 2 10" xfId="2431" xr:uid="{00000000-0005-0000-0000-0000BE060000}"/>
    <cellStyle name="Calculation 8 2 8 2 10 2" xfId="2432" xr:uid="{00000000-0005-0000-0000-0000BF060000}"/>
    <cellStyle name="Calculation 8 2 8 2 11" xfId="2433" xr:uid="{00000000-0005-0000-0000-0000C0060000}"/>
    <cellStyle name="Calculation 8 2 8 2 11 2" xfId="2434" xr:uid="{00000000-0005-0000-0000-0000C1060000}"/>
    <cellStyle name="Calculation 8 2 8 2 12" xfId="2435" xr:uid="{00000000-0005-0000-0000-0000C2060000}"/>
    <cellStyle name="Calculation 8 2 8 2 12 2" xfId="2436" xr:uid="{00000000-0005-0000-0000-0000C3060000}"/>
    <cellStyle name="Calculation 8 2 8 2 13" xfId="2437" xr:uid="{00000000-0005-0000-0000-0000C4060000}"/>
    <cellStyle name="Calculation 8 2 8 2 13 2" xfId="2438" xr:uid="{00000000-0005-0000-0000-0000C5060000}"/>
    <cellStyle name="Calculation 8 2 8 2 14" xfId="2439" xr:uid="{00000000-0005-0000-0000-0000C6060000}"/>
    <cellStyle name="Calculation 8 2 8 2 14 2" xfId="2440" xr:uid="{00000000-0005-0000-0000-0000C7060000}"/>
    <cellStyle name="Calculation 8 2 8 2 15" xfId="2441" xr:uid="{00000000-0005-0000-0000-0000C8060000}"/>
    <cellStyle name="Calculation 8 2 8 2 15 2" xfId="2442" xr:uid="{00000000-0005-0000-0000-0000C9060000}"/>
    <cellStyle name="Calculation 8 2 8 2 16" xfId="2443" xr:uid="{00000000-0005-0000-0000-0000CA060000}"/>
    <cellStyle name="Calculation 8 2 8 2 16 2" xfId="2444" xr:uid="{00000000-0005-0000-0000-0000CB060000}"/>
    <cellStyle name="Calculation 8 2 8 2 17" xfId="2445" xr:uid="{00000000-0005-0000-0000-0000CC060000}"/>
    <cellStyle name="Calculation 8 2 8 2 17 2" xfId="2446" xr:uid="{00000000-0005-0000-0000-0000CD060000}"/>
    <cellStyle name="Calculation 8 2 8 2 18" xfId="2447" xr:uid="{00000000-0005-0000-0000-0000CE060000}"/>
    <cellStyle name="Calculation 8 2 8 2 2" xfId="2448" xr:uid="{00000000-0005-0000-0000-0000CF060000}"/>
    <cellStyle name="Calculation 8 2 8 2 2 2" xfId="2449" xr:uid="{00000000-0005-0000-0000-0000D0060000}"/>
    <cellStyle name="Calculation 8 2 8 2 3" xfId="2450" xr:uid="{00000000-0005-0000-0000-0000D1060000}"/>
    <cellStyle name="Calculation 8 2 8 2 3 2" xfId="2451" xr:uid="{00000000-0005-0000-0000-0000D2060000}"/>
    <cellStyle name="Calculation 8 2 8 2 4" xfId="2452" xr:uid="{00000000-0005-0000-0000-0000D3060000}"/>
    <cellStyle name="Calculation 8 2 8 2 4 2" xfId="2453" xr:uid="{00000000-0005-0000-0000-0000D4060000}"/>
    <cellStyle name="Calculation 8 2 8 2 5" xfId="2454" xr:uid="{00000000-0005-0000-0000-0000D5060000}"/>
    <cellStyle name="Calculation 8 2 8 2 5 2" xfId="2455" xr:uid="{00000000-0005-0000-0000-0000D6060000}"/>
    <cellStyle name="Calculation 8 2 8 2 6" xfId="2456" xr:uid="{00000000-0005-0000-0000-0000D7060000}"/>
    <cellStyle name="Calculation 8 2 8 2 6 2" xfId="2457" xr:uid="{00000000-0005-0000-0000-0000D8060000}"/>
    <cellStyle name="Calculation 8 2 8 2 7" xfId="2458" xr:uid="{00000000-0005-0000-0000-0000D9060000}"/>
    <cellStyle name="Calculation 8 2 8 2 7 2" xfId="2459" xr:uid="{00000000-0005-0000-0000-0000DA060000}"/>
    <cellStyle name="Calculation 8 2 8 2 8" xfId="2460" xr:uid="{00000000-0005-0000-0000-0000DB060000}"/>
    <cellStyle name="Calculation 8 2 8 2 8 2" xfId="2461" xr:uid="{00000000-0005-0000-0000-0000DC060000}"/>
    <cellStyle name="Calculation 8 2 8 2 9" xfId="2462" xr:uid="{00000000-0005-0000-0000-0000DD060000}"/>
    <cellStyle name="Calculation 8 2 8 2 9 2" xfId="2463" xr:uid="{00000000-0005-0000-0000-0000DE060000}"/>
    <cellStyle name="Calculation 8 2 8 3" xfId="2464" xr:uid="{00000000-0005-0000-0000-0000DF060000}"/>
    <cellStyle name="Calculation 8 2 8 3 10" xfId="2465" xr:uid="{00000000-0005-0000-0000-0000E0060000}"/>
    <cellStyle name="Calculation 8 2 8 3 10 2" xfId="2466" xr:uid="{00000000-0005-0000-0000-0000E1060000}"/>
    <cellStyle name="Calculation 8 2 8 3 11" xfId="2467" xr:uid="{00000000-0005-0000-0000-0000E2060000}"/>
    <cellStyle name="Calculation 8 2 8 3 11 2" xfId="2468" xr:uid="{00000000-0005-0000-0000-0000E3060000}"/>
    <cellStyle name="Calculation 8 2 8 3 12" xfId="2469" xr:uid="{00000000-0005-0000-0000-0000E4060000}"/>
    <cellStyle name="Calculation 8 2 8 3 12 2" xfId="2470" xr:uid="{00000000-0005-0000-0000-0000E5060000}"/>
    <cellStyle name="Calculation 8 2 8 3 13" xfId="2471" xr:uid="{00000000-0005-0000-0000-0000E6060000}"/>
    <cellStyle name="Calculation 8 2 8 3 13 2" xfId="2472" xr:uid="{00000000-0005-0000-0000-0000E7060000}"/>
    <cellStyle name="Calculation 8 2 8 3 14" xfId="2473" xr:uid="{00000000-0005-0000-0000-0000E8060000}"/>
    <cellStyle name="Calculation 8 2 8 3 14 2" xfId="2474" xr:uid="{00000000-0005-0000-0000-0000E9060000}"/>
    <cellStyle name="Calculation 8 2 8 3 15" xfId="2475" xr:uid="{00000000-0005-0000-0000-0000EA060000}"/>
    <cellStyle name="Calculation 8 2 8 3 15 2" xfId="2476" xr:uid="{00000000-0005-0000-0000-0000EB060000}"/>
    <cellStyle name="Calculation 8 2 8 3 16" xfId="2477" xr:uid="{00000000-0005-0000-0000-0000EC060000}"/>
    <cellStyle name="Calculation 8 2 8 3 2" xfId="2478" xr:uid="{00000000-0005-0000-0000-0000ED060000}"/>
    <cellStyle name="Calculation 8 2 8 3 2 2" xfId="2479" xr:uid="{00000000-0005-0000-0000-0000EE060000}"/>
    <cellStyle name="Calculation 8 2 8 3 3" xfId="2480" xr:uid="{00000000-0005-0000-0000-0000EF060000}"/>
    <cellStyle name="Calculation 8 2 8 3 3 2" xfId="2481" xr:uid="{00000000-0005-0000-0000-0000F0060000}"/>
    <cellStyle name="Calculation 8 2 8 3 4" xfId="2482" xr:uid="{00000000-0005-0000-0000-0000F1060000}"/>
    <cellStyle name="Calculation 8 2 8 3 4 2" xfId="2483" xr:uid="{00000000-0005-0000-0000-0000F2060000}"/>
    <cellStyle name="Calculation 8 2 8 3 5" xfId="2484" xr:uid="{00000000-0005-0000-0000-0000F3060000}"/>
    <cellStyle name="Calculation 8 2 8 3 5 2" xfId="2485" xr:uid="{00000000-0005-0000-0000-0000F4060000}"/>
    <cellStyle name="Calculation 8 2 8 3 6" xfId="2486" xr:uid="{00000000-0005-0000-0000-0000F5060000}"/>
    <cellStyle name="Calculation 8 2 8 3 6 2" xfId="2487" xr:uid="{00000000-0005-0000-0000-0000F6060000}"/>
    <cellStyle name="Calculation 8 2 8 3 7" xfId="2488" xr:uid="{00000000-0005-0000-0000-0000F7060000}"/>
    <cellStyle name="Calculation 8 2 8 3 7 2" xfId="2489" xr:uid="{00000000-0005-0000-0000-0000F8060000}"/>
    <cellStyle name="Calculation 8 2 8 3 8" xfId="2490" xr:uid="{00000000-0005-0000-0000-0000F9060000}"/>
    <cellStyle name="Calculation 8 2 8 3 8 2" xfId="2491" xr:uid="{00000000-0005-0000-0000-0000FA060000}"/>
    <cellStyle name="Calculation 8 2 8 3 9" xfId="2492" xr:uid="{00000000-0005-0000-0000-0000FB060000}"/>
    <cellStyle name="Calculation 8 2 8 3 9 2" xfId="2493" xr:uid="{00000000-0005-0000-0000-0000FC060000}"/>
    <cellStyle name="Calculation 8 2 8 4" xfId="2494" xr:uid="{00000000-0005-0000-0000-0000FD060000}"/>
    <cellStyle name="Calculation 8 2 8 4 10" xfId="2495" xr:uid="{00000000-0005-0000-0000-0000FE060000}"/>
    <cellStyle name="Calculation 8 2 8 4 10 2" xfId="2496" xr:uid="{00000000-0005-0000-0000-0000FF060000}"/>
    <cellStyle name="Calculation 8 2 8 4 11" xfId="2497" xr:uid="{00000000-0005-0000-0000-000000070000}"/>
    <cellStyle name="Calculation 8 2 8 4 11 2" xfId="2498" xr:uid="{00000000-0005-0000-0000-000001070000}"/>
    <cellStyle name="Calculation 8 2 8 4 12" xfId="2499" xr:uid="{00000000-0005-0000-0000-000002070000}"/>
    <cellStyle name="Calculation 8 2 8 4 12 2" xfId="2500" xr:uid="{00000000-0005-0000-0000-000003070000}"/>
    <cellStyle name="Calculation 8 2 8 4 13" xfId="2501" xr:uid="{00000000-0005-0000-0000-000004070000}"/>
    <cellStyle name="Calculation 8 2 8 4 13 2" xfId="2502" xr:uid="{00000000-0005-0000-0000-000005070000}"/>
    <cellStyle name="Calculation 8 2 8 4 14" xfId="2503" xr:uid="{00000000-0005-0000-0000-000006070000}"/>
    <cellStyle name="Calculation 8 2 8 4 14 2" xfId="2504" xr:uid="{00000000-0005-0000-0000-000007070000}"/>
    <cellStyle name="Calculation 8 2 8 4 15" xfId="2505" xr:uid="{00000000-0005-0000-0000-000008070000}"/>
    <cellStyle name="Calculation 8 2 8 4 15 2" xfId="2506" xr:uid="{00000000-0005-0000-0000-000009070000}"/>
    <cellStyle name="Calculation 8 2 8 4 16" xfId="2507" xr:uid="{00000000-0005-0000-0000-00000A070000}"/>
    <cellStyle name="Calculation 8 2 8 4 2" xfId="2508" xr:uid="{00000000-0005-0000-0000-00000B070000}"/>
    <cellStyle name="Calculation 8 2 8 4 2 2" xfId="2509" xr:uid="{00000000-0005-0000-0000-00000C070000}"/>
    <cellStyle name="Calculation 8 2 8 4 3" xfId="2510" xr:uid="{00000000-0005-0000-0000-00000D070000}"/>
    <cellStyle name="Calculation 8 2 8 4 3 2" xfId="2511" xr:uid="{00000000-0005-0000-0000-00000E070000}"/>
    <cellStyle name="Calculation 8 2 8 4 4" xfId="2512" xr:uid="{00000000-0005-0000-0000-00000F070000}"/>
    <cellStyle name="Calculation 8 2 8 4 4 2" xfId="2513" xr:uid="{00000000-0005-0000-0000-000010070000}"/>
    <cellStyle name="Calculation 8 2 8 4 5" xfId="2514" xr:uid="{00000000-0005-0000-0000-000011070000}"/>
    <cellStyle name="Calculation 8 2 8 4 5 2" xfId="2515" xr:uid="{00000000-0005-0000-0000-000012070000}"/>
    <cellStyle name="Calculation 8 2 8 4 6" xfId="2516" xr:uid="{00000000-0005-0000-0000-000013070000}"/>
    <cellStyle name="Calculation 8 2 8 4 6 2" xfId="2517" xr:uid="{00000000-0005-0000-0000-000014070000}"/>
    <cellStyle name="Calculation 8 2 8 4 7" xfId="2518" xr:uid="{00000000-0005-0000-0000-000015070000}"/>
    <cellStyle name="Calculation 8 2 8 4 7 2" xfId="2519" xr:uid="{00000000-0005-0000-0000-000016070000}"/>
    <cellStyle name="Calculation 8 2 8 4 8" xfId="2520" xr:uid="{00000000-0005-0000-0000-000017070000}"/>
    <cellStyle name="Calculation 8 2 8 4 8 2" xfId="2521" xr:uid="{00000000-0005-0000-0000-000018070000}"/>
    <cellStyle name="Calculation 8 2 8 4 9" xfId="2522" xr:uid="{00000000-0005-0000-0000-000019070000}"/>
    <cellStyle name="Calculation 8 2 8 4 9 2" xfId="2523" xr:uid="{00000000-0005-0000-0000-00001A070000}"/>
    <cellStyle name="Calculation 8 2 8 5" xfId="2524" xr:uid="{00000000-0005-0000-0000-00001B070000}"/>
    <cellStyle name="Calculation 8 2 8 5 10" xfId="2525" xr:uid="{00000000-0005-0000-0000-00001C070000}"/>
    <cellStyle name="Calculation 8 2 8 5 10 2" xfId="2526" xr:uid="{00000000-0005-0000-0000-00001D070000}"/>
    <cellStyle name="Calculation 8 2 8 5 11" xfId="2527" xr:uid="{00000000-0005-0000-0000-00001E070000}"/>
    <cellStyle name="Calculation 8 2 8 5 11 2" xfId="2528" xr:uid="{00000000-0005-0000-0000-00001F070000}"/>
    <cellStyle name="Calculation 8 2 8 5 12" xfId="2529" xr:uid="{00000000-0005-0000-0000-000020070000}"/>
    <cellStyle name="Calculation 8 2 8 5 12 2" xfId="2530" xr:uid="{00000000-0005-0000-0000-000021070000}"/>
    <cellStyle name="Calculation 8 2 8 5 13" xfId="2531" xr:uid="{00000000-0005-0000-0000-000022070000}"/>
    <cellStyle name="Calculation 8 2 8 5 13 2" xfId="2532" xr:uid="{00000000-0005-0000-0000-000023070000}"/>
    <cellStyle name="Calculation 8 2 8 5 14" xfId="2533" xr:uid="{00000000-0005-0000-0000-000024070000}"/>
    <cellStyle name="Calculation 8 2 8 5 2" xfId="2534" xr:uid="{00000000-0005-0000-0000-000025070000}"/>
    <cellStyle name="Calculation 8 2 8 5 2 2" xfId="2535" xr:uid="{00000000-0005-0000-0000-000026070000}"/>
    <cellStyle name="Calculation 8 2 8 5 3" xfId="2536" xr:uid="{00000000-0005-0000-0000-000027070000}"/>
    <cellStyle name="Calculation 8 2 8 5 3 2" xfId="2537" xr:uid="{00000000-0005-0000-0000-000028070000}"/>
    <cellStyle name="Calculation 8 2 8 5 4" xfId="2538" xr:uid="{00000000-0005-0000-0000-000029070000}"/>
    <cellStyle name="Calculation 8 2 8 5 4 2" xfId="2539" xr:uid="{00000000-0005-0000-0000-00002A070000}"/>
    <cellStyle name="Calculation 8 2 8 5 5" xfId="2540" xr:uid="{00000000-0005-0000-0000-00002B070000}"/>
    <cellStyle name="Calculation 8 2 8 5 5 2" xfId="2541" xr:uid="{00000000-0005-0000-0000-00002C070000}"/>
    <cellStyle name="Calculation 8 2 8 5 6" xfId="2542" xr:uid="{00000000-0005-0000-0000-00002D070000}"/>
    <cellStyle name="Calculation 8 2 8 5 6 2" xfId="2543" xr:uid="{00000000-0005-0000-0000-00002E070000}"/>
    <cellStyle name="Calculation 8 2 8 5 7" xfId="2544" xr:uid="{00000000-0005-0000-0000-00002F070000}"/>
    <cellStyle name="Calculation 8 2 8 5 7 2" xfId="2545" xr:uid="{00000000-0005-0000-0000-000030070000}"/>
    <cellStyle name="Calculation 8 2 8 5 8" xfId="2546" xr:uid="{00000000-0005-0000-0000-000031070000}"/>
    <cellStyle name="Calculation 8 2 8 5 8 2" xfId="2547" xr:uid="{00000000-0005-0000-0000-000032070000}"/>
    <cellStyle name="Calculation 8 2 8 5 9" xfId="2548" xr:uid="{00000000-0005-0000-0000-000033070000}"/>
    <cellStyle name="Calculation 8 2 8 5 9 2" xfId="2549" xr:uid="{00000000-0005-0000-0000-000034070000}"/>
    <cellStyle name="Calculation 8 2 8 6" xfId="2550" xr:uid="{00000000-0005-0000-0000-000035070000}"/>
    <cellStyle name="Calculation 8 2 8 6 2" xfId="2551" xr:uid="{00000000-0005-0000-0000-000036070000}"/>
    <cellStyle name="Calculation 8 2 8 7" xfId="2552" xr:uid="{00000000-0005-0000-0000-000037070000}"/>
    <cellStyle name="Calculation 8 2 8 7 2" xfId="2553" xr:uid="{00000000-0005-0000-0000-000038070000}"/>
    <cellStyle name="Calculation 8 2 8 8" xfId="2554" xr:uid="{00000000-0005-0000-0000-000039070000}"/>
    <cellStyle name="Calculation 8 2 8 8 2" xfId="2555" xr:uid="{00000000-0005-0000-0000-00003A070000}"/>
    <cellStyle name="Calculation 8 2 8 9" xfId="2556" xr:uid="{00000000-0005-0000-0000-00003B070000}"/>
    <cellStyle name="Calculation 8 2 8 9 2" xfId="2557" xr:uid="{00000000-0005-0000-0000-00003C070000}"/>
    <cellStyle name="Calculation 8 2 9" xfId="2558" xr:uid="{00000000-0005-0000-0000-00003D070000}"/>
    <cellStyle name="Calculation 8 2 9 10" xfId="2559" xr:uid="{00000000-0005-0000-0000-00003E070000}"/>
    <cellStyle name="Calculation 8 2 9 10 2" xfId="2560" xr:uid="{00000000-0005-0000-0000-00003F070000}"/>
    <cellStyle name="Calculation 8 2 9 11" xfId="2561" xr:uid="{00000000-0005-0000-0000-000040070000}"/>
    <cellStyle name="Calculation 8 2 9 11 2" xfId="2562" xr:uid="{00000000-0005-0000-0000-000041070000}"/>
    <cellStyle name="Calculation 8 2 9 12" xfId="2563" xr:uid="{00000000-0005-0000-0000-000042070000}"/>
    <cellStyle name="Calculation 8 2 9 12 2" xfId="2564" xr:uid="{00000000-0005-0000-0000-000043070000}"/>
    <cellStyle name="Calculation 8 2 9 13" xfId="2565" xr:uid="{00000000-0005-0000-0000-000044070000}"/>
    <cellStyle name="Calculation 8 2 9 13 2" xfId="2566" xr:uid="{00000000-0005-0000-0000-000045070000}"/>
    <cellStyle name="Calculation 8 2 9 14" xfId="2567" xr:uid="{00000000-0005-0000-0000-000046070000}"/>
    <cellStyle name="Calculation 8 2 9 14 2" xfId="2568" xr:uid="{00000000-0005-0000-0000-000047070000}"/>
    <cellStyle name="Calculation 8 2 9 15" xfId="2569" xr:uid="{00000000-0005-0000-0000-000048070000}"/>
    <cellStyle name="Calculation 8 2 9 15 2" xfId="2570" xr:uid="{00000000-0005-0000-0000-000049070000}"/>
    <cellStyle name="Calculation 8 2 9 16" xfId="2571" xr:uid="{00000000-0005-0000-0000-00004A070000}"/>
    <cellStyle name="Calculation 8 2 9 16 2" xfId="2572" xr:uid="{00000000-0005-0000-0000-00004B070000}"/>
    <cellStyle name="Calculation 8 2 9 17" xfId="2573" xr:uid="{00000000-0005-0000-0000-00004C070000}"/>
    <cellStyle name="Calculation 8 2 9 17 2" xfId="2574" xr:uid="{00000000-0005-0000-0000-00004D070000}"/>
    <cellStyle name="Calculation 8 2 9 18" xfId="2575" xr:uid="{00000000-0005-0000-0000-00004E070000}"/>
    <cellStyle name="Calculation 8 2 9 2" xfId="2576" xr:uid="{00000000-0005-0000-0000-00004F070000}"/>
    <cellStyle name="Calculation 8 2 9 2 2" xfId="2577" xr:uid="{00000000-0005-0000-0000-000050070000}"/>
    <cellStyle name="Calculation 8 2 9 3" xfId="2578" xr:uid="{00000000-0005-0000-0000-000051070000}"/>
    <cellStyle name="Calculation 8 2 9 3 2" xfId="2579" xr:uid="{00000000-0005-0000-0000-000052070000}"/>
    <cellStyle name="Calculation 8 2 9 4" xfId="2580" xr:uid="{00000000-0005-0000-0000-000053070000}"/>
    <cellStyle name="Calculation 8 2 9 4 2" xfId="2581" xr:uid="{00000000-0005-0000-0000-000054070000}"/>
    <cellStyle name="Calculation 8 2 9 5" xfId="2582" xr:uid="{00000000-0005-0000-0000-000055070000}"/>
    <cellStyle name="Calculation 8 2 9 5 2" xfId="2583" xr:uid="{00000000-0005-0000-0000-000056070000}"/>
    <cellStyle name="Calculation 8 2 9 6" xfId="2584" xr:uid="{00000000-0005-0000-0000-000057070000}"/>
    <cellStyle name="Calculation 8 2 9 6 2" xfId="2585" xr:uid="{00000000-0005-0000-0000-000058070000}"/>
    <cellStyle name="Calculation 8 2 9 7" xfId="2586" xr:uid="{00000000-0005-0000-0000-000059070000}"/>
    <cellStyle name="Calculation 8 2 9 7 2" xfId="2587" xr:uid="{00000000-0005-0000-0000-00005A070000}"/>
    <cellStyle name="Calculation 8 2 9 8" xfId="2588" xr:uid="{00000000-0005-0000-0000-00005B070000}"/>
    <cellStyle name="Calculation 8 2 9 8 2" xfId="2589" xr:uid="{00000000-0005-0000-0000-00005C070000}"/>
    <cellStyle name="Calculation 8 2 9 9" xfId="2590" xr:uid="{00000000-0005-0000-0000-00005D070000}"/>
    <cellStyle name="Calculation 8 2 9 9 2" xfId="2591" xr:uid="{00000000-0005-0000-0000-00005E070000}"/>
    <cellStyle name="Calculation 8 20" xfId="2592" xr:uid="{00000000-0005-0000-0000-00005F070000}"/>
    <cellStyle name="Calculation 8 20 2" xfId="2593" xr:uid="{00000000-0005-0000-0000-000060070000}"/>
    <cellStyle name="Calculation 8 21" xfId="2594" xr:uid="{00000000-0005-0000-0000-000061070000}"/>
    <cellStyle name="Calculation 8 21 2" xfId="2595" xr:uid="{00000000-0005-0000-0000-000062070000}"/>
    <cellStyle name="Calculation 8 22" xfId="2596" xr:uid="{00000000-0005-0000-0000-000063070000}"/>
    <cellStyle name="Calculation 8 22 2" xfId="2597" xr:uid="{00000000-0005-0000-0000-000064070000}"/>
    <cellStyle name="Calculation 8 23" xfId="2598" xr:uid="{00000000-0005-0000-0000-000065070000}"/>
    <cellStyle name="Calculation 8 23 2" xfId="2599" xr:uid="{00000000-0005-0000-0000-000066070000}"/>
    <cellStyle name="Calculation 8 24" xfId="2600" xr:uid="{00000000-0005-0000-0000-000067070000}"/>
    <cellStyle name="Calculation 8 24 2" xfId="2601" xr:uid="{00000000-0005-0000-0000-000068070000}"/>
    <cellStyle name="Calculation 8 25" xfId="2602" xr:uid="{00000000-0005-0000-0000-000069070000}"/>
    <cellStyle name="Calculation 8 25 2" xfId="2603" xr:uid="{00000000-0005-0000-0000-00006A070000}"/>
    <cellStyle name="Calculation 8 26" xfId="2604" xr:uid="{00000000-0005-0000-0000-00006B070000}"/>
    <cellStyle name="Calculation 8 26 2" xfId="2605" xr:uid="{00000000-0005-0000-0000-00006C070000}"/>
    <cellStyle name="Calculation 8 27" xfId="2606" xr:uid="{00000000-0005-0000-0000-00006D070000}"/>
    <cellStyle name="Calculation 8 27 2" xfId="2607" xr:uid="{00000000-0005-0000-0000-00006E070000}"/>
    <cellStyle name="Calculation 8 28" xfId="2608" xr:uid="{00000000-0005-0000-0000-00006F070000}"/>
    <cellStyle name="Calculation 8 3" xfId="2609" xr:uid="{00000000-0005-0000-0000-000070070000}"/>
    <cellStyle name="Calculation 8 3 10" xfId="2610" xr:uid="{00000000-0005-0000-0000-000071070000}"/>
    <cellStyle name="Calculation 8 3 10 2" xfId="2611" xr:uid="{00000000-0005-0000-0000-000072070000}"/>
    <cellStyle name="Calculation 8 3 11" xfId="2612" xr:uid="{00000000-0005-0000-0000-000073070000}"/>
    <cellStyle name="Calculation 8 3 11 2" xfId="2613" xr:uid="{00000000-0005-0000-0000-000074070000}"/>
    <cellStyle name="Calculation 8 3 12" xfId="2614" xr:uid="{00000000-0005-0000-0000-000075070000}"/>
    <cellStyle name="Calculation 8 3 12 2" xfId="2615" xr:uid="{00000000-0005-0000-0000-000076070000}"/>
    <cellStyle name="Calculation 8 3 13" xfId="2616" xr:uid="{00000000-0005-0000-0000-000077070000}"/>
    <cellStyle name="Calculation 8 3 13 2" xfId="2617" xr:uid="{00000000-0005-0000-0000-000078070000}"/>
    <cellStyle name="Calculation 8 3 14" xfId="2618" xr:uid="{00000000-0005-0000-0000-000079070000}"/>
    <cellStyle name="Calculation 8 3 14 2" xfId="2619" xr:uid="{00000000-0005-0000-0000-00007A070000}"/>
    <cellStyle name="Calculation 8 3 15" xfId="2620" xr:uid="{00000000-0005-0000-0000-00007B070000}"/>
    <cellStyle name="Calculation 8 3 15 2" xfId="2621" xr:uid="{00000000-0005-0000-0000-00007C070000}"/>
    <cellStyle name="Calculation 8 3 16" xfId="2622" xr:uid="{00000000-0005-0000-0000-00007D070000}"/>
    <cellStyle name="Calculation 8 3 16 2" xfId="2623" xr:uid="{00000000-0005-0000-0000-00007E070000}"/>
    <cellStyle name="Calculation 8 3 17" xfId="2624" xr:uid="{00000000-0005-0000-0000-00007F070000}"/>
    <cellStyle name="Calculation 8 3 17 2" xfId="2625" xr:uid="{00000000-0005-0000-0000-000080070000}"/>
    <cellStyle name="Calculation 8 3 18" xfId="2626" xr:uid="{00000000-0005-0000-0000-000081070000}"/>
    <cellStyle name="Calculation 8 3 18 2" xfId="2627" xr:uid="{00000000-0005-0000-0000-000082070000}"/>
    <cellStyle name="Calculation 8 3 19" xfId="2628" xr:uid="{00000000-0005-0000-0000-000083070000}"/>
    <cellStyle name="Calculation 8 3 19 2" xfId="2629" xr:uid="{00000000-0005-0000-0000-000084070000}"/>
    <cellStyle name="Calculation 8 3 2" xfId="2630" xr:uid="{00000000-0005-0000-0000-000085070000}"/>
    <cellStyle name="Calculation 8 3 2 10" xfId="2631" xr:uid="{00000000-0005-0000-0000-000086070000}"/>
    <cellStyle name="Calculation 8 3 2 10 2" xfId="2632" xr:uid="{00000000-0005-0000-0000-000087070000}"/>
    <cellStyle name="Calculation 8 3 2 11" xfId="2633" xr:uid="{00000000-0005-0000-0000-000088070000}"/>
    <cellStyle name="Calculation 8 3 2 11 2" xfId="2634" xr:uid="{00000000-0005-0000-0000-000089070000}"/>
    <cellStyle name="Calculation 8 3 2 12" xfId="2635" xr:uid="{00000000-0005-0000-0000-00008A070000}"/>
    <cellStyle name="Calculation 8 3 2 12 2" xfId="2636" xr:uid="{00000000-0005-0000-0000-00008B070000}"/>
    <cellStyle name="Calculation 8 3 2 13" xfId="2637" xr:uid="{00000000-0005-0000-0000-00008C070000}"/>
    <cellStyle name="Calculation 8 3 2 13 2" xfId="2638" xr:uid="{00000000-0005-0000-0000-00008D070000}"/>
    <cellStyle name="Calculation 8 3 2 14" xfId="2639" xr:uid="{00000000-0005-0000-0000-00008E070000}"/>
    <cellStyle name="Calculation 8 3 2 14 2" xfId="2640" xr:uid="{00000000-0005-0000-0000-00008F070000}"/>
    <cellStyle name="Calculation 8 3 2 15" xfId="2641" xr:uid="{00000000-0005-0000-0000-000090070000}"/>
    <cellStyle name="Calculation 8 3 2 15 2" xfId="2642" xr:uid="{00000000-0005-0000-0000-000091070000}"/>
    <cellStyle name="Calculation 8 3 2 16" xfId="2643" xr:uid="{00000000-0005-0000-0000-000092070000}"/>
    <cellStyle name="Calculation 8 3 2 16 2" xfId="2644" xr:uid="{00000000-0005-0000-0000-000093070000}"/>
    <cellStyle name="Calculation 8 3 2 17" xfId="2645" xr:uid="{00000000-0005-0000-0000-000094070000}"/>
    <cellStyle name="Calculation 8 3 2 17 2" xfId="2646" xr:uid="{00000000-0005-0000-0000-000095070000}"/>
    <cellStyle name="Calculation 8 3 2 18" xfId="2647" xr:uid="{00000000-0005-0000-0000-000096070000}"/>
    <cellStyle name="Calculation 8 3 2 18 2" xfId="2648" xr:uid="{00000000-0005-0000-0000-000097070000}"/>
    <cellStyle name="Calculation 8 3 2 19" xfId="2649" xr:uid="{00000000-0005-0000-0000-000098070000}"/>
    <cellStyle name="Calculation 8 3 2 2" xfId="2650" xr:uid="{00000000-0005-0000-0000-000099070000}"/>
    <cellStyle name="Calculation 8 3 2 2 2" xfId="2651" xr:uid="{00000000-0005-0000-0000-00009A070000}"/>
    <cellStyle name="Calculation 8 3 2 3" xfId="2652" xr:uid="{00000000-0005-0000-0000-00009B070000}"/>
    <cellStyle name="Calculation 8 3 2 3 2" xfId="2653" xr:uid="{00000000-0005-0000-0000-00009C070000}"/>
    <cellStyle name="Calculation 8 3 2 4" xfId="2654" xr:uid="{00000000-0005-0000-0000-00009D070000}"/>
    <cellStyle name="Calculation 8 3 2 4 2" xfId="2655" xr:uid="{00000000-0005-0000-0000-00009E070000}"/>
    <cellStyle name="Calculation 8 3 2 5" xfId="2656" xr:uid="{00000000-0005-0000-0000-00009F070000}"/>
    <cellStyle name="Calculation 8 3 2 5 2" xfId="2657" xr:uid="{00000000-0005-0000-0000-0000A0070000}"/>
    <cellStyle name="Calculation 8 3 2 6" xfId="2658" xr:uid="{00000000-0005-0000-0000-0000A1070000}"/>
    <cellStyle name="Calculation 8 3 2 6 2" xfId="2659" xr:uid="{00000000-0005-0000-0000-0000A2070000}"/>
    <cellStyle name="Calculation 8 3 2 7" xfId="2660" xr:uid="{00000000-0005-0000-0000-0000A3070000}"/>
    <cellStyle name="Calculation 8 3 2 7 2" xfId="2661" xr:uid="{00000000-0005-0000-0000-0000A4070000}"/>
    <cellStyle name="Calculation 8 3 2 8" xfId="2662" xr:uid="{00000000-0005-0000-0000-0000A5070000}"/>
    <cellStyle name="Calculation 8 3 2 8 2" xfId="2663" xr:uid="{00000000-0005-0000-0000-0000A6070000}"/>
    <cellStyle name="Calculation 8 3 2 9" xfId="2664" xr:uid="{00000000-0005-0000-0000-0000A7070000}"/>
    <cellStyle name="Calculation 8 3 2 9 2" xfId="2665" xr:uid="{00000000-0005-0000-0000-0000A8070000}"/>
    <cellStyle name="Calculation 8 3 20" xfId="2666" xr:uid="{00000000-0005-0000-0000-0000A9070000}"/>
    <cellStyle name="Calculation 8 3 3" xfId="2667" xr:uid="{00000000-0005-0000-0000-0000AA070000}"/>
    <cellStyle name="Calculation 8 3 3 10" xfId="2668" xr:uid="{00000000-0005-0000-0000-0000AB070000}"/>
    <cellStyle name="Calculation 8 3 3 10 2" xfId="2669" xr:uid="{00000000-0005-0000-0000-0000AC070000}"/>
    <cellStyle name="Calculation 8 3 3 11" xfId="2670" xr:uid="{00000000-0005-0000-0000-0000AD070000}"/>
    <cellStyle name="Calculation 8 3 3 11 2" xfId="2671" xr:uid="{00000000-0005-0000-0000-0000AE070000}"/>
    <cellStyle name="Calculation 8 3 3 12" xfId="2672" xr:uid="{00000000-0005-0000-0000-0000AF070000}"/>
    <cellStyle name="Calculation 8 3 3 12 2" xfId="2673" xr:uid="{00000000-0005-0000-0000-0000B0070000}"/>
    <cellStyle name="Calculation 8 3 3 13" xfId="2674" xr:uid="{00000000-0005-0000-0000-0000B1070000}"/>
    <cellStyle name="Calculation 8 3 3 13 2" xfId="2675" xr:uid="{00000000-0005-0000-0000-0000B2070000}"/>
    <cellStyle name="Calculation 8 3 3 14" xfId="2676" xr:uid="{00000000-0005-0000-0000-0000B3070000}"/>
    <cellStyle name="Calculation 8 3 3 14 2" xfId="2677" xr:uid="{00000000-0005-0000-0000-0000B4070000}"/>
    <cellStyle name="Calculation 8 3 3 15" xfId="2678" xr:uid="{00000000-0005-0000-0000-0000B5070000}"/>
    <cellStyle name="Calculation 8 3 3 15 2" xfId="2679" xr:uid="{00000000-0005-0000-0000-0000B6070000}"/>
    <cellStyle name="Calculation 8 3 3 16" xfId="2680" xr:uid="{00000000-0005-0000-0000-0000B7070000}"/>
    <cellStyle name="Calculation 8 3 3 16 2" xfId="2681" xr:uid="{00000000-0005-0000-0000-0000B8070000}"/>
    <cellStyle name="Calculation 8 3 3 17" xfId="2682" xr:uid="{00000000-0005-0000-0000-0000B9070000}"/>
    <cellStyle name="Calculation 8 3 3 17 2" xfId="2683" xr:uid="{00000000-0005-0000-0000-0000BA070000}"/>
    <cellStyle name="Calculation 8 3 3 18" xfId="2684" xr:uid="{00000000-0005-0000-0000-0000BB070000}"/>
    <cellStyle name="Calculation 8 3 3 18 2" xfId="2685" xr:uid="{00000000-0005-0000-0000-0000BC070000}"/>
    <cellStyle name="Calculation 8 3 3 19" xfId="2686" xr:uid="{00000000-0005-0000-0000-0000BD070000}"/>
    <cellStyle name="Calculation 8 3 3 2" xfId="2687" xr:uid="{00000000-0005-0000-0000-0000BE070000}"/>
    <cellStyle name="Calculation 8 3 3 2 2" xfId="2688" xr:uid="{00000000-0005-0000-0000-0000BF070000}"/>
    <cellStyle name="Calculation 8 3 3 3" xfId="2689" xr:uid="{00000000-0005-0000-0000-0000C0070000}"/>
    <cellStyle name="Calculation 8 3 3 3 2" xfId="2690" xr:uid="{00000000-0005-0000-0000-0000C1070000}"/>
    <cellStyle name="Calculation 8 3 3 4" xfId="2691" xr:uid="{00000000-0005-0000-0000-0000C2070000}"/>
    <cellStyle name="Calculation 8 3 3 4 2" xfId="2692" xr:uid="{00000000-0005-0000-0000-0000C3070000}"/>
    <cellStyle name="Calculation 8 3 3 5" xfId="2693" xr:uid="{00000000-0005-0000-0000-0000C4070000}"/>
    <cellStyle name="Calculation 8 3 3 5 2" xfId="2694" xr:uid="{00000000-0005-0000-0000-0000C5070000}"/>
    <cellStyle name="Calculation 8 3 3 6" xfId="2695" xr:uid="{00000000-0005-0000-0000-0000C6070000}"/>
    <cellStyle name="Calculation 8 3 3 6 2" xfId="2696" xr:uid="{00000000-0005-0000-0000-0000C7070000}"/>
    <cellStyle name="Calculation 8 3 3 7" xfId="2697" xr:uid="{00000000-0005-0000-0000-0000C8070000}"/>
    <cellStyle name="Calculation 8 3 3 7 2" xfId="2698" xr:uid="{00000000-0005-0000-0000-0000C9070000}"/>
    <cellStyle name="Calculation 8 3 3 8" xfId="2699" xr:uid="{00000000-0005-0000-0000-0000CA070000}"/>
    <cellStyle name="Calculation 8 3 3 8 2" xfId="2700" xr:uid="{00000000-0005-0000-0000-0000CB070000}"/>
    <cellStyle name="Calculation 8 3 3 9" xfId="2701" xr:uid="{00000000-0005-0000-0000-0000CC070000}"/>
    <cellStyle name="Calculation 8 3 3 9 2" xfId="2702" xr:uid="{00000000-0005-0000-0000-0000CD070000}"/>
    <cellStyle name="Calculation 8 3 4" xfId="2703" xr:uid="{00000000-0005-0000-0000-0000CE070000}"/>
    <cellStyle name="Calculation 8 3 4 10" xfId="2704" xr:uid="{00000000-0005-0000-0000-0000CF070000}"/>
    <cellStyle name="Calculation 8 3 4 10 2" xfId="2705" xr:uid="{00000000-0005-0000-0000-0000D0070000}"/>
    <cellStyle name="Calculation 8 3 4 11" xfId="2706" xr:uid="{00000000-0005-0000-0000-0000D1070000}"/>
    <cellStyle name="Calculation 8 3 4 11 2" xfId="2707" xr:uid="{00000000-0005-0000-0000-0000D2070000}"/>
    <cellStyle name="Calculation 8 3 4 12" xfId="2708" xr:uid="{00000000-0005-0000-0000-0000D3070000}"/>
    <cellStyle name="Calculation 8 3 4 12 2" xfId="2709" xr:uid="{00000000-0005-0000-0000-0000D4070000}"/>
    <cellStyle name="Calculation 8 3 4 13" xfId="2710" xr:uid="{00000000-0005-0000-0000-0000D5070000}"/>
    <cellStyle name="Calculation 8 3 4 13 2" xfId="2711" xr:uid="{00000000-0005-0000-0000-0000D6070000}"/>
    <cellStyle name="Calculation 8 3 4 14" xfId="2712" xr:uid="{00000000-0005-0000-0000-0000D7070000}"/>
    <cellStyle name="Calculation 8 3 4 14 2" xfId="2713" xr:uid="{00000000-0005-0000-0000-0000D8070000}"/>
    <cellStyle name="Calculation 8 3 4 15" xfId="2714" xr:uid="{00000000-0005-0000-0000-0000D9070000}"/>
    <cellStyle name="Calculation 8 3 4 15 2" xfId="2715" xr:uid="{00000000-0005-0000-0000-0000DA070000}"/>
    <cellStyle name="Calculation 8 3 4 16" xfId="2716" xr:uid="{00000000-0005-0000-0000-0000DB070000}"/>
    <cellStyle name="Calculation 8 3 4 2" xfId="2717" xr:uid="{00000000-0005-0000-0000-0000DC070000}"/>
    <cellStyle name="Calculation 8 3 4 2 2" xfId="2718" xr:uid="{00000000-0005-0000-0000-0000DD070000}"/>
    <cellStyle name="Calculation 8 3 4 3" xfId="2719" xr:uid="{00000000-0005-0000-0000-0000DE070000}"/>
    <cellStyle name="Calculation 8 3 4 3 2" xfId="2720" xr:uid="{00000000-0005-0000-0000-0000DF070000}"/>
    <cellStyle name="Calculation 8 3 4 4" xfId="2721" xr:uid="{00000000-0005-0000-0000-0000E0070000}"/>
    <cellStyle name="Calculation 8 3 4 4 2" xfId="2722" xr:uid="{00000000-0005-0000-0000-0000E1070000}"/>
    <cellStyle name="Calculation 8 3 4 5" xfId="2723" xr:uid="{00000000-0005-0000-0000-0000E2070000}"/>
    <cellStyle name="Calculation 8 3 4 5 2" xfId="2724" xr:uid="{00000000-0005-0000-0000-0000E3070000}"/>
    <cellStyle name="Calculation 8 3 4 6" xfId="2725" xr:uid="{00000000-0005-0000-0000-0000E4070000}"/>
    <cellStyle name="Calculation 8 3 4 6 2" xfId="2726" xr:uid="{00000000-0005-0000-0000-0000E5070000}"/>
    <cellStyle name="Calculation 8 3 4 7" xfId="2727" xr:uid="{00000000-0005-0000-0000-0000E6070000}"/>
    <cellStyle name="Calculation 8 3 4 7 2" xfId="2728" xr:uid="{00000000-0005-0000-0000-0000E7070000}"/>
    <cellStyle name="Calculation 8 3 4 8" xfId="2729" xr:uid="{00000000-0005-0000-0000-0000E8070000}"/>
    <cellStyle name="Calculation 8 3 4 8 2" xfId="2730" xr:uid="{00000000-0005-0000-0000-0000E9070000}"/>
    <cellStyle name="Calculation 8 3 4 9" xfId="2731" xr:uid="{00000000-0005-0000-0000-0000EA070000}"/>
    <cellStyle name="Calculation 8 3 4 9 2" xfId="2732" xr:uid="{00000000-0005-0000-0000-0000EB070000}"/>
    <cellStyle name="Calculation 8 3 5" xfId="2733" xr:uid="{00000000-0005-0000-0000-0000EC070000}"/>
    <cellStyle name="Calculation 8 3 5 10" xfId="2734" xr:uid="{00000000-0005-0000-0000-0000ED070000}"/>
    <cellStyle name="Calculation 8 3 5 10 2" xfId="2735" xr:uid="{00000000-0005-0000-0000-0000EE070000}"/>
    <cellStyle name="Calculation 8 3 5 11" xfId="2736" xr:uid="{00000000-0005-0000-0000-0000EF070000}"/>
    <cellStyle name="Calculation 8 3 5 11 2" xfId="2737" xr:uid="{00000000-0005-0000-0000-0000F0070000}"/>
    <cellStyle name="Calculation 8 3 5 12" xfId="2738" xr:uid="{00000000-0005-0000-0000-0000F1070000}"/>
    <cellStyle name="Calculation 8 3 5 12 2" xfId="2739" xr:uid="{00000000-0005-0000-0000-0000F2070000}"/>
    <cellStyle name="Calculation 8 3 5 13" xfId="2740" xr:uid="{00000000-0005-0000-0000-0000F3070000}"/>
    <cellStyle name="Calculation 8 3 5 13 2" xfId="2741" xr:uid="{00000000-0005-0000-0000-0000F4070000}"/>
    <cellStyle name="Calculation 8 3 5 14" xfId="2742" xr:uid="{00000000-0005-0000-0000-0000F5070000}"/>
    <cellStyle name="Calculation 8 3 5 14 2" xfId="2743" xr:uid="{00000000-0005-0000-0000-0000F6070000}"/>
    <cellStyle name="Calculation 8 3 5 15" xfId="2744" xr:uid="{00000000-0005-0000-0000-0000F7070000}"/>
    <cellStyle name="Calculation 8 3 5 15 2" xfId="2745" xr:uid="{00000000-0005-0000-0000-0000F8070000}"/>
    <cellStyle name="Calculation 8 3 5 16" xfId="2746" xr:uid="{00000000-0005-0000-0000-0000F9070000}"/>
    <cellStyle name="Calculation 8 3 5 2" xfId="2747" xr:uid="{00000000-0005-0000-0000-0000FA070000}"/>
    <cellStyle name="Calculation 8 3 5 2 2" xfId="2748" xr:uid="{00000000-0005-0000-0000-0000FB070000}"/>
    <cellStyle name="Calculation 8 3 5 3" xfId="2749" xr:uid="{00000000-0005-0000-0000-0000FC070000}"/>
    <cellStyle name="Calculation 8 3 5 3 2" xfId="2750" xr:uid="{00000000-0005-0000-0000-0000FD070000}"/>
    <cellStyle name="Calculation 8 3 5 4" xfId="2751" xr:uid="{00000000-0005-0000-0000-0000FE070000}"/>
    <cellStyle name="Calculation 8 3 5 4 2" xfId="2752" xr:uid="{00000000-0005-0000-0000-0000FF070000}"/>
    <cellStyle name="Calculation 8 3 5 5" xfId="2753" xr:uid="{00000000-0005-0000-0000-000000080000}"/>
    <cellStyle name="Calculation 8 3 5 5 2" xfId="2754" xr:uid="{00000000-0005-0000-0000-000001080000}"/>
    <cellStyle name="Calculation 8 3 5 6" xfId="2755" xr:uid="{00000000-0005-0000-0000-000002080000}"/>
    <cellStyle name="Calculation 8 3 5 6 2" xfId="2756" xr:uid="{00000000-0005-0000-0000-000003080000}"/>
    <cellStyle name="Calculation 8 3 5 7" xfId="2757" xr:uid="{00000000-0005-0000-0000-000004080000}"/>
    <cellStyle name="Calculation 8 3 5 7 2" xfId="2758" xr:uid="{00000000-0005-0000-0000-000005080000}"/>
    <cellStyle name="Calculation 8 3 5 8" xfId="2759" xr:uid="{00000000-0005-0000-0000-000006080000}"/>
    <cellStyle name="Calculation 8 3 5 8 2" xfId="2760" xr:uid="{00000000-0005-0000-0000-000007080000}"/>
    <cellStyle name="Calculation 8 3 5 9" xfId="2761" xr:uid="{00000000-0005-0000-0000-000008080000}"/>
    <cellStyle name="Calculation 8 3 5 9 2" xfId="2762" xr:uid="{00000000-0005-0000-0000-000009080000}"/>
    <cellStyle name="Calculation 8 3 6" xfId="2763" xr:uid="{00000000-0005-0000-0000-00000A080000}"/>
    <cellStyle name="Calculation 8 3 6 10" xfId="2764" xr:uid="{00000000-0005-0000-0000-00000B080000}"/>
    <cellStyle name="Calculation 8 3 6 10 2" xfId="2765" xr:uid="{00000000-0005-0000-0000-00000C080000}"/>
    <cellStyle name="Calculation 8 3 6 11" xfId="2766" xr:uid="{00000000-0005-0000-0000-00000D080000}"/>
    <cellStyle name="Calculation 8 3 6 11 2" xfId="2767" xr:uid="{00000000-0005-0000-0000-00000E080000}"/>
    <cellStyle name="Calculation 8 3 6 12" xfId="2768" xr:uid="{00000000-0005-0000-0000-00000F080000}"/>
    <cellStyle name="Calculation 8 3 6 12 2" xfId="2769" xr:uid="{00000000-0005-0000-0000-000010080000}"/>
    <cellStyle name="Calculation 8 3 6 13" xfId="2770" xr:uid="{00000000-0005-0000-0000-000011080000}"/>
    <cellStyle name="Calculation 8 3 6 13 2" xfId="2771" xr:uid="{00000000-0005-0000-0000-000012080000}"/>
    <cellStyle name="Calculation 8 3 6 14" xfId="2772" xr:uid="{00000000-0005-0000-0000-000013080000}"/>
    <cellStyle name="Calculation 8 3 6 14 2" xfId="2773" xr:uid="{00000000-0005-0000-0000-000014080000}"/>
    <cellStyle name="Calculation 8 3 6 15" xfId="2774" xr:uid="{00000000-0005-0000-0000-000015080000}"/>
    <cellStyle name="Calculation 8 3 6 2" xfId="2775" xr:uid="{00000000-0005-0000-0000-000016080000}"/>
    <cellStyle name="Calculation 8 3 6 2 2" xfId="2776" xr:uid="{00000000-0005-0000-0000-000017080000}"/>
    <cellStyle name="Calculation 8 3 6 3" xfId="2777" xr:uid="{00000000-0005-0000-0000-000018080000}"/>
    <cellStyle name="Calculation 8 3 6 3 2" xfId="2778" xr:uid="{00000000-0005-0000-0000-000019080000}"/>
    <cellStyle name="Calculation 8 3 6 4" xfId="2779" xr:uid="{00000000-0005-0000-0000-00001A080000}"/>
    <cellStyle name="Calculation 8 3 6 4 2" xfId="2780" xr:uid="{00000000-0005-0000-0000-00001B080000}"/>
    <cellStyle name="Calculation 8 3 6 5" xfId="2781" xr:uid="{00000000-0005-0000-0000-00001C080000}"/>
    <cellStyle name="Calculation 8 3 6 5 2" xfId="2782" xr:uid="{00000000-0005-0000-0000-00001D080000}"/>
    <cellStyle name="Calculation 8 3 6 6" xfId="2783" xr:uid="{00000000-0005-0000-0000-00001E080000}"/>
    <cellStyle name="Calculation 8 3 6 6 2" xfId="2784" xr:uid="{00000000-0005-0000-0000-00001F080000}"/>
    <cellStyle name="Calculation 8 3 6 7" xfId="2785" xr:uid="{00000000-0005-0000-0000-000020080000}"/>
    <cellStyle name="Calculation 8 3 6 7 2" xfId="2786" xr:uid="{00000000-0005-0000-0000-000021080000}"/>
    <cellStyle name="Calculation 8 3 6 8" xfId="2787" xr:uid="{00000000-0005-0000-0000-000022080000}"/>
    <cellStyle name="Calculation 8 3 6 8 2" xfId="2788" xr:uid="{00000000-0005-0000-0000-000023080000}"/>
    <cellStyle name="Calculation 8 3 6 9" xfId="2789" xr:uid="{00000000-0005-0000-0000-000024080000}"/>
    <cellStyle name="Calculation 8 3 6 9 2" xfId="2790" xr:uid="{00000000-0005-0000-0000-000025080000}"/>
    <cellStyle name="Calculation 8 3 7" xfId="2791" xr:uid="{00000000-0005-0000-0000-000026080000}"/>
    <cellStyle name="Calculation 8 3 7 2" xfId="2792" xr:uid="{00000000-0005-0000-0000-000027080000}"/>
    <cellStyle name="Calculation 8 3 8" xfId="2793" xr:uid="{00000000-0005-0000-0000-000028080000}"/>
    <cellStyle name="Calculation 8 3 8 2" xfId="2794" xr:uid="{00000000-0005-0000-0000-000029080000}"/>
    <cellStyle name="Calculation 8 3 9" xfId="2795" xr:uid="{00000000-0005-0000-0000-00002A080000}"/>
    <cellStyle name="Calculation 8 3 9 2" xfId="2796" xr:uid="{00000000-0005-0000-0000-00002B080000}"/>
    <cellStyle name="Calculation 8 4" xfId="2797" xr:uid="{00000000-0005-0000-0000-00002C080000}"/>
    <cellStyle name="Calculation 8 4 10" xfId="2798" xr:uid="{00000000-0005-0000-0000-00002D080000}"/>
    <cellStyle name="Calculation 8 4 10 2" xfId="2799" xr:uid="{00000000-0005-0000-0000-00002E080000}"/>
    <cellStyle name="Calculation 8 4 11" xfId="2800" xr:uid="{00000000-0005-0000-0000-00002F080000}"/>
    <cellStyle name="Calculation 8 4 11 2" xfId="2801" xr:uid="{00000000-0005-0000-0000-000030080000}"/>
    <cellStyle name="Calculation 8 4 12" xfId="2802" xr:uid="{00000000-0005-0000-0000-000031080000}"/>
    <cellStyle name="Calculation 8 4 12 2" xfId="2803" xr:uid="{00000000-0005-0000-0000-000032080000}"/>
    <cellStyle name="Calculation 8 4 13" xfId="2804" xr:uid="{00000000-0005-0000-0000-000033080000}"/>
    <cellStyle name="Calculation 8 4 13 2" xfId="2805" xr:uid="{00000000-0005-0000-0000-000034080000}"/>
    <cellStyle name="Calculation 8 4 14" xfId="2806" xr:uid="{00000000-0005-0000-0000-000035080000}"/>
    <cellStyle name="Calculation 8 4 14 2" xfId="2807" xr:uid="{00000000-0005-0000-0000-000036080000}"/>
    <cellStyle name="Calculation 8 4 15" xfId="2808" xr:uid="{00000000-0005-0000-0000-000037080000}"/>
    <cellStyle name="Calculation 8 4 15 2" xfId="2809" xr:uid="{00000000-0005-0000-0000-000038080000}"/>
    <cellStyle name="Calculation 8 4 16" xfId="2810" xr:uid="{00000000-0005-0000-0000-000039080000}"/>
    <cellStyle name="Calculation 8 4 16 2" xfId="2811" xr:uid="{00000000-0005-0000-0000-00003A080000}"/>
    <cellStyle name="Calculation 8 4 17" xfId="2812" xr:uid="{00000000-0005-0000-0000-00003B080000}"/>
    <cellStyle name="Calculation 8 4 17 2" xfId="2813" xr:uid="{00000000-0005-0000-0000-00003C080000}"/>
    <cellStyle name="Calculation 8 4 18" xfId="2814" xr:uid="{00000000-0005-0000-0000-00003D080000}"/>
    <cellStyle name="Calculation 8 4 18 2" xfId="2815" xr:uid="{00000000-0005-0000-0000-00003E080000}"/>
    <cellStyle name="Calculation 8 4 19" xfId="2816" xr:uid="{00000000-0005-0000-0000-00003F080000}"/>
    <cellStyle name="Calculation 8 4 19 2" xfId="2817" xr:uid="{00000000-0005-0000-0000-000040080000}"/>
    <cellStyle name="Calculation 8 4 2" xfId="2818" xr:uid="{00000000-0005-0000-0000-000041080000}"/>
    <cellStyle name="Calculation 8 4 2 10" xfId="2819" xr:uid="{00000000-0005-0000-0000-000042080000}"/>
    <cellStyle name="Calculation 8 4 2 10 2" xfId="2820" xr:uid="{00000000-0005-0000-0000-000043080000}"/>
    <cellStyle name="Calculation 8 4 2 11" xfId="2821" xr:uid="{00000000-0005-0000-0000-000044080000}"/>
    <cellStyle name="Calculation 8 4 2 11 2" xfId="2822" xr:uid="{00000000-0005-0000-0000-000045080000}"/>
    <cellStyle name="Calculation 8 4 2 12" xfId="2823" xr:uid="{00000000-0005-0000-0000-000046080000}"/>
    <cellStyle name="Calculation 8 4 2 12 2" xfId="2824" xr:uid="{00000000-0005-0000-0000-000047080000}"/>
    <cellStyle name="Calculation 8 4 2 13" xfId="2825" xr:uid="{00000000-0005-0000-0000-000048080000}"/>
    <cellStyle name="Calculation 8 4 2 13 2" xfId="2826" xr:uid="{00000000-0005-0000-0000-000049080000}"/>
    <cellStyle name="Calculation 8 4 2 14" xfId="2827" xr:uid="{00000000-0005-0000-0000-00004A080000}"/>
    <cellStyle name="Calculation 8 4 2 14 2" xfId="2828" xr:uid="{00000000-0005-0000-0000-00004B080000}"/>
    <cellStyle name="Calculation 8 4 2 15" xfId="2829" xr:uid="{00000000-0005-0000-0000-00004C080000}"/>
    <cellStyle name="Calculation 8 4 2 15 2" xfId="2830" xr:uid="{00000000-0005-0000-0000-00004D080000}"/>
    <cellStyle name="Calculation 8 4 2 16" xfId="2831" xr:uid="{00000000-0005-0000-0000-00004E080000}"/>
    <cellStyle name="Calculation 8 4 2 16 2" xfId="2832" xr:uid="{00000000-0005-0000-0000-00004F080000}"/>
    <cellStyle name="Calculation 8 4 2 17" xfId="2833" xr:uid="{00000000-0005-0000-0000-000050080000}"/>
    <cellStyle name="Calculation 8 4 2 17 2" xfId="2834" xr:uid="{00000000-0005-0000-0000-000051080000}"/>
    <cellStyle name="Calculation 8 4 2 18" xfId="2835" xr:uid="{00000000-0005-0000-0000-000052080000}"/>
    <cellStyle name="Calculation 8 4 2 18 2" xfId="2836" xr:uid="{00000000-0005-0000-0000-000053080000}"/>
    <cellStyle name="Calculation 8 4 2 19" xfId="2837" xr:uid="{00000000-0005-0000-0000-000054080000}"/>
    <cellStyle name="Calculation 8 4 2 2" xfId="2838" xr:uid="{00000000-0005-0000-0000-000055080000}"/>
    <cellStyle name="Calculation 8 4 2 2 2" xfId="2839" xr:uid="{00000000-0005-0000-0000-000056080000}"/>
    <cellStyle name="Calculation 8 4 2 3" xfId="2840" xr:uid="{00000000-0005-0000-0000-000057080000}"/>
    <cellStyle name="Calculation 8 4 2 3 2" xfId="2841" xr:uid="{00000000-0005-0000-0000-000058080000}"/>
    <cellStyle name="Calculation 8 4 2 4" xfId="2842" xr:uid="{00000000-0005-0000-0000-000059080000}"/>
    <cellStyle name="Calculation 8 4 2 4 2" xfId="2843" xr:uid="{00000000-0005-0000-0000-00005A080000}"/>
    <cellStyle name="Calculation 8 4 2 5" xfId="2844" xr:uid="{00000000-0005-0000-0000-00005B080000}"/>
    <cellStyle name="Calculation 8 4 2 5 2" xfId="2845" xr:uid="{00000000-0005-0000-0000-00005C080000}"/>
    <cellStyle name="Calculation 8 4 2 6" xfId="2846" xr:uid="{00000000-0005-0000-0000-00005D080000}"/>
    <cellStyle name="Calculation 8 4 2 6 2" xfId="2847" xr:uid="{00000000-0005-0000-0000-00005E080000}"/>
    <cellStyle name="Calculation 8 4 2 7" xfId="2848" xr:uid="{00000000-0005-0000-0000-00005F080000}"/>
    <cellStyle name="Calculation 8 4 2 7 2" xfId="2849" xr:uid="{00000000-0005-0000-0000-000060080000}"/>
    <cellStyle name="Calculation 8 4 2 8" xfId="2850" xr:uid="{00000000-0005-0000-0000-000061080000}"/>
    <cellStyle name="Calculation 8 4 2 8 2" xfId="2851" xr:uid="{00000000-0005-0000-0000-000062080000}"/>
    <cellStyle name="Calculation 8 4 2 9" xfId="2852" xr:uid="{00000000-0005-0000-0000-000063080000}"/>
    <cellStyle name="Calculation 8 4 2 9 2" xfId="2853" xr:uid="{00000000-0005-0000-0000-000064080000}"/>
    <cellStyle name="Calculation 8 4 20" xfId="2854" xr:uid="{00000000-0005-0000-0000-000065080000}"/>
    <cellStyle name="Calculation 8 4 3" xfId="2855" xr:uid="{00000000-0005-0000-0000-000066080000}"/>
    <cellStyle name="Calculation 8 4 3 10" xfId="2856" xr:uid="{00000000-0005-0000-0000-000067080000}"/>
    <cellStyle name="Calculation 8 4 3 10 2" xfId="2857" xr:uid="{00000000-0005-0000-0000-000068080000}"/>
    <cellStyle name="Calculation 8 4 3 11" xfId="2858" xr:uid="{00000000-0005-0000-0000-000069080000}"/>
    <cellStyle name="Calculation 8 4 3 11 2" xfId="2859" xr:uid="{00000000-0005-0000-0000-00006A080000}"/>
    <cellStyle name="Calculation 8 4 3 12" xfId="2860" xr:uid="{00000000-0005-0000-0000-00006B080000}"/>
    <cellStyle name="Calculation 8 4 3 12 2" xfId="2861" xr:uid="{00000000-0005-0000-0000-00006C080000}"/>
    <cellStyle name="Calculation 8 4 3 13" xfId="2862" xr:uid="{00000000-0005-0000-0000-00006D080000}"/>
    <cellStyle name="Calculation 8 4 3 13 2" xfId="2863" xr:uid="{00000000-0005-0000-0000-00006E080000}"/>
    <cellStyle name="Calculation 8 4 3 14" xfId="2864" xr:uid="{00000000-0005-0000-0000-00006F080000}"/>
    <cellStyle name="Calculation 8 4 3 14 2" xfId="2865" xr:uid="{00000000-0005-0000-0000-000070080000}"/>
    <cellStyle name="Calculation 8 4 3 15" xfId="2866" xr:uid="{00000000-0005-0000-0000-000071080000}"/>
    <cellStyle name="Calculation 8 4 3 15 2" xfId="2867" xr:uid="{00000000-0005-0000-0000-000072080000}"/>
    <cellStyle name="Calculation 8 4 3 16" xfId="2868" xr:uid="{00000000-0005-0000-0000-000073080000}"/>
    <cellStyle name="Calculation 8 4 3 16 2" xfId="2869" xr:uid="{00000000-0005-0000-0000-000074080000}"/>
    <cellStyle name="Calculation 8 4 3 17" xfId="2870" xr:uid="{00000000-0005-0000-0000-000075080000}"/>
    <cellStyle name="Calculation 8 4 3 17 2" xfId="2871" xr:uid="{00000000-0005-0000-0000-000076080000}"/>
    <cellStyle name="Calculation 8 4 3 18" xfId="2872" xr:uid="{00000000-0005-0000-0000-000077080000}"/>
    <cellStyle name="Calculation 8 4 3 18 2" xfId="2873" xr:uid="{00000000-0005-0000-0000-000078080000}"/>
    <cellStyle name="Calculation 8 4 3 19" xfId="2874" xr:uid="{00000000-0005-0000-0000-000079080000}"/>
    <cellStyle name="Calculation 8 4 3 2" xfId="2875" xr:uid="{00000000-0005-0000-0000-00007A080000}"/>
    <cellStyle name="Calculation 8 4 3 2 2" xfId="2876" xr:uid="{00000000-0005-0000-0000-00007B080000}"/>
    <cellStyle name="Calculation 8 4 3 3" xfId="2877" xr:uid="{00000000-0005-0000-0000-00007C080000}"/>
    <cellStyle name="Calculation 8 4 3 3 2" xfId="2878" xr:uid="{00000000-0005-0000-0000-00007D080000}"/>
    <cellStyle name="Calculation 8 4 3 4" xfId="2879" xr:uid="{00000000-0005-0000-0000-00007E080000}"/>
    <cellStyle name="Calculation 8 4 3 4 2" xfId="2880" xr:uid="{00000000-0005-0000-0000-00007F080000}"/>
    <cellStyle name="Calculation 8 4 3 5" xfId="2881" xr:uid="{00000000-0005-0000-0000-000080080000}"/>
    <cellStyle name="Calculation 8 4 3 5 2" xfId="2882" xr:uid="{00000000-0005-0000-0000-000081080000}"/>
    <cellStyle name="Calculation 8 4 3 6" xfId="2883" xr:uid="{00000000-0005-0000-0000-000082080000}"/>
    <cellStyle name="Calculation 8 4 3 6 2" xfId="2884" xr:uid="{00000000-0005-0000-0000-000083080000}"/>
    <cellStyle name="Calculation 8 4 3 7" xfId="2885" xr:uid="{00000000-0005-0000-0000-000084080000}"/>
    <cellStyle name="Calculation 8 4 3 7 2" xfId="2886" xr:uid="{00000000-0005-0000-0000-000085080000}"/>
    <cellStyle name="Calculation 8 4 3 8" xfId="2887" xr:uid="{00000000-0005-0000-0000-000086080000}"/>
    <cellStyle name="Calculation 8 4 3 8 2" xfId="2888" xr:uid="{00000000-0005-0000-0000-000087080000}"/>
    <cellStyle name="Calculation 8 4 3 9" xfId="2889" xr:uid="{00000000-0005-0000-0000-000088080000}"/>
    <cellStyle name="Calculation 8 4 3 9 2" xfId="2890" xr:uid="{00000000-0005-0000-0000-000089080000}"/>
    <cellStyle name="Calculation 8 4 4" xfId="2891" xr:uid="{00000000-0005-0000-0000-00008A080000}"/>
    <cellStyle name="Calculation 8 4 4 10" xfId="2892" xr:uid="{00000000-0005-0000-0000-00008B080000}"/>
    <cellStyle name="Calculation 8 4 4 10 2" xfId="2893" xr:uid="{00000000-0005-0000-0000-00008C080000}"/>
    <cellStyle name="Calculation 8 4 4 11" xfId="2894" xr:uid="{00000000-0005-0000-0000-00008D080000}"/>
    <cellStyle name="Calculation 8 4 4 11 2" xfId="2895" xr:uid="{00000000-0005-0000-0000-00008E080000}"/>
    <cellStyle name="Calculation 8 4 4 12" xfId="2896" xr:uid="{00000000-0005-0000-0000-00008F080000}"/>
    <cellStyle name="Calculation 8 4 4 12 2" xfId="2897" xr:uid="{00000000-0005-0000-0000-000090080000}"/>
    <cellStyle name="Calculation 8 4 4 13" xfId="2898" xr:uid="{00000000-0005-0000-0000-000091080000}"/>
    <cellStyle name="Calculation 8 4 4 13 2" xfId="2899" xr:uid="{00000000-0005-0000-0000-000092080000}"/>
    <cellStyle name="Calculation 8 4 4 14" xfId="2900" xr:uid="{00000000-0005-0000-0000-000093080000}"/>
    <cellStyle name="Calculation 8 4 4 14 2" xfId="2901" xr:uid="{00000000-0005-0000-0000-000094080000}"/>
    <cellStyle name="Calculation 8 4 4 15" xfId="2902" xr:uid="{00000000-0005-0000-0000-000095080000}"/>
    <cellStyle name="Calculation 8 4 4 15 2" xfId="2903" xr:uid="{00000000-0005-0000-0000-000096080000}"/>
    <cellStyle name="Calculation 8 4 4 16" xfId="2904" xr:uid="{00000000-0005-0000-0000-000097080000}"/>
    <cellStyle name="Calculation 8 4 4 2" xfId="2905" xr:uid="{00000000-0005-0000-0000-000098080000}"/>
    <cellStyle name="Calculation 8 4 4 2 2" xfId="2906" xr:uid="{00000000-0005-0000-0000-000099080000}"/>
    <cellStyle name="Calculation 8 4 4 3" xfId="2907" xr:uid="{00000000-0005-0000-0000-00009A080000}"/>
    <cellStyle name="Calculation 8 4 4 3 2" xfId="2908" xr:uid="{00000000-0005-0000-0000-00009B080000}"/>
    <cellStyle name="Calculation 8 4 4 4" xfId="2909" xr:uid="{00000000-0005-0000-0000-00009C080000}"/>
    <cellStyle name="Calculation 8 4 4 4 2" xfId="2910" xr:uid="{00000000-0005-0000-0000-00009D080000}"/>
    <cellStyle name="Calculation 8 4 4 5" xfId="2911" xr:uid="{00000000-0005-0000-0000-00009E080000}"/>
    <cellStyle name="Calculation 8 4 4 5 2" xfId="2912" xr:uid="{00000000-0005-0000-0000-00009F080000}"/>
    <cellStyle name="Calculation 8 4 4 6" xfId="2913" xr:uid="{00000000-0005-0000-0000-0000A0080000}"/>
    <cellStyle name="Calculation 8 4 4 6 2" xfId="2914" xr:uid="{00000000-0005-0000-0000-0000A1080000}"/>
    <cellStyle name="Calculation 8 4 4 7" xfId="2915" xr:uid="{00000000-0005-0000-0000-0000A2080000}"/>
    <cellStyle name="Calculation 8 4 4 7 2" xfId="2916" xr:uid="{00000000-0005-0000-0000-0000A3080000}"/>
    <cellStyle name="Calculation 8 4 4 8" xfId="2917" xr:uid="{00000000-0005-0000-0000-0000A4080000}"/>
    <cellStyle name="Calculation 8 4 4 8 2" xfId="2918" xr:uid="{00000000-0005-0000-0000-0000A5080000}"/>
    <cellStyle name="Calculation 8 4 4 9" xfId="2919" xr:uid="{00000000-0005-0000-0000-0000A6080000}"/>
    <cellStyle name="Calculation 8 4 4 9 2" xfId="2920" xr:uid="{00000000-0005-0000-0000-0000A7080000}"/>
    <cellStyle name="Calculation 8 4 5" xfId="2921" xr:uid="{00000000-0005-0000-0000-0000A8080000}"/>
    <cellStyle name="Calculation 8 4 5 10" xfId="2922" xr:uid="{00000000-0005-0000-0000-0000A9080000}"/>
    <cellStyle name="Calculation 8 4 5 10 2" xfId="2923" xr:uid="{00000000-0005-0000-0000-0000AA080000}"/>
    <cellStyle name="Calculation 8 4 5 11" xfId="2924" xr:uid="{00000000-0005-0000-0000-0000AB080000}"/>
    <cellStyle name="Calculation 8 4 5 11 2" xfId="2925" xr:uid="{00000000-0005-0000-0000-0000AC080000}"/>
    <cellStyle name="Calculation 8 4 5 12" xfId="2926" xr:uid="{00000000-0005-0000-0000-0000AD080000}"/>
    <cellStyle name="Calculation 8 4 5 12 2" xfId="2927" xr:uid="{00000000-0005-0000-0000-0000AE080000}"/>
    <cellStyle name="Calculation 8 4 5 13" xfId="2928" xr:uid="{00000000-0005-0000-0000-0000AF080000}"/>
    <cellStyle name="Calculation 8 4 5 13 2" xfId="2929" xr:uid="{00000000-0005-0000-0000-0000B0080000}"/>
    <cellStyle name="Calculation 8 4 5 14" xfId="2930" xr:uid="{00000000-0005-0000-0000-0000B1080000}"/>
    <cellStyle name="Calculation 8 4 5 14 2" xfId="2931" xr:uid="{00000000-0005-0000-0000-0000B2080000}"/>
    <cellStyle name="Calculation 8 4 5 15" xfId="2932" xr:uid="{00000000-0005-0000-0000-0000B3080000}"/>
    <cellStyle name="Calculation 8 4 5 15 2" xfId="2933" xr:uid="{00000000-0005-0000-0000-0000B4080000}"/>
    <cellStyle name="Calculation 8 4 5 16" xfId="2934" xr:uid="{00000000-0005-0000-0000-0000B5080000}"/>
    <cellStyle name="Calculation 8 4 5 2" xfId="2935" xr:uid="{00000000-0005-0000-0000-0000B6080000}"/>
    <cellStyle name="Calculation 8 4 5 2 2" xfId="2936" xr:uid="{00000000-0005-0000-0000-0000B7080000}"/>
    <cellStyle name="Calculation 8 4 5 3" xfId="2937" xr:uid="{00000000-0005-0000-0000-0000B8080000}"/>
    <cellStyle name="Calculation 8 4 5 3 2" xfId="2938" xr:uid="{00000000-0005-0000-0000-0000B9080000}"/>
    <cellStyle name="Calculation 8 4 5 4" xfId="2939" xr:uid="{00000000-0005-0000-0000-0000BA080000}"/>
    <cellStyle name="Calculation 8 4 5 4 2" xfId="2940" xr:uid="{00000000-0005-0000-0000-0000BB080000}"/>
    <cellStyle name="Calculation 8 4 5 5" xfId="2941" xr:uid="{00000000-0005-0000-0000-0000BC080000}"/>
    <cellStyle name="Calculation 8 4 5 5 2" xfId="2942" xr:uid="{00000000-0005-0000-0000-0000BD080000}"/>
    <cellStyle name="Calculation 8 4 5 6" xfId="2943" xr:uid="{00000000-0005-0000-0000-0000BE080000}"/>
    <cellStyle name="Calculation 8 4 5 6 2" xfId="2944" xr:uid="{00000000-0005-0000-0000-0000BF080000}"/>
    <cellStyle name="Calculation 8 4 5 7" xfId="2945" xr:uid="{00000000-0005-0000-0000-0000C0080000}"/>
    <cellStyle name="Calculation 8 4 5 7 2" xfId="2946" xr:uid="{00000000-0005-0000-0000-0000C1080000}"/>
    <cellStyle name="Calculation 8 4 5 8" xfId="2947" xr:uid="{00000000-0005-0000-0000-0000C2080000}"/>
    <cellStyle name="Calculation 8 4 5 8 2" xfId="2948" xr:uid="{00000000-0005-0000-0000-0000C3080000}"/>
    <cellStyle name="Calculation 8 4 5 9" xfId="2949" xr:uid="{00000000-0005-0000-0000-0000C4080000}"/>
    <cellStyle name="Calculation 8 4 5 9 2" xfId="2950" xr:uid="{00000000-0005-0000-0000-0000C5080000}"/>
    <cellStyle name="Calculation 8 4 6" xfId="2951" xr:uid="{00000000-0005-0000-0000-0000C6080000}"/>
    <cellStyle name="Calculation 8 4 6 10" xfId="2952" xr:uid="{00000000-0005-0000-0000-0000C7080000}"/>
    <cellStyle name="Calculation 8 4 6 10 2" xfId="2953" xr:uid="{00000000-0005-0000-0000-0000C8080000}"/>
    <cellStyle name="Calculation 8 4 6 11" xfId="2954" xr:uid="{00000000-0005-0000-0000-0000C9080000}"/>
    <cellStyle name="Calculation 8 4 6 11 2" xfId="2955" xr:uid="{00000000-0005-0000-0000-0000CA080000}"/>
    <cellStyle name="Calculation 8 4 6 12" xfId="2956" xr:uid="{00000000-0005-0000-0000-0000CB080000}"/>
    <cellStyle name="Calculation 8 4 6 12 2" xfId="2957" xr:uid="{00000000-0005-0000-0000-0000CC080000}"/>
    <cellStyle name="Calculation 8 4 6 13" xfId="2958" xr:uid="{00000000-0005-0000-0000-0000CD080000}"/>
    <cellStyle name="Calculation 8 4 6 13 2" xfId="2959" xr:uid="{00000000-0005-0000-0000-0000CE080000}"/>
    <cellStyle name="Calculation 8 4 6 14" xfId="2960" xr:uid="{00000000-0005-0000-0000-0000CF080000}"/>
    <cellStyle name="Calculation 8 4 6 14 2" xfId="2961" xr:uid="{00000000-0005-0000-0000-0000D0080000}"/>
    <cellStyle name="Calculation 8 4 6 15" xfId="2962" xr:uid="{00000000-0005-0000-0000-0000D1080000}"/>
    <cellStyle name="Calculation 8 4 6 2" xfId="2963" xr:uid="{00000000-0005-0000-0000-0000D2080000}"/>
    <cellStyle name="Calculation 8 4 6 2 2" xfId="2964" xr:uid="{00000000-0005-0000-0000-0000D3080000}"/>
    <cellStyle name="Calculation 8 4 6 3" xfId="2965" xr:uid="{00000000-0005-0000-0000-0000D4080000}"/>
    <cellStyle name="Calculation 8 4 6 3 2" xfId="2966" xr:uid="{00000000-0005-0000-0000-0000D5080000}"/>
    <cellStyle name="Calculation 8 4 6 4" xfId="2967" xr:uid="{00000000-0005-0000-0000-0000D6080000}"/>
    <cellStyle name="Calculation 8 4 6 4 2" xfId="2968" xr:uid="{00000000-0005-0000-0000-0000D7080000}"/>
    <cellStyle name="Calculation 8 4 6 5" xfId="2969" xr:uid="{00000000-0005-0000-0000-0000D8080000}"/>
    <cellStyle name="Calculation 8 4 6 5 2" xfId="2970" xr:uid="{00000000-0005-0000-0000-0000D9080000}"/>
    <cellStyle name="Calculation 8 4 6 6" xfId="2971" xr:uid="{00000000-0005-0000-0000-0000DA080000}"/>
    <cellStyle name="Calculation 8 4 6 6 2" xfId="2972" xr:uid="{00000000-0005-0000-0000-0000DB080000}"/>
    <cellStyle name="Calculation 8 4 6 7" xfId="2973" xr:uid="{00000000-0005-0000-0000-0000DC080000}"/>
    <cellStyle name="Calculation 8 4 6 7 2" xfId="2974" xr:uid="{00000000-0005-0000-0000-0000DD080000}"/>
    <cellStyle name="Calculation 8 4 6 8" xfId="2975" xr:uid="{00000000-0005-0000-0000-0000DE080000}"/>
    <cellStyle name="Calculation 8 4 6 8 2" xfId="2976" xr:uid="{00000000-0005-0000-0000-0000DF080000}"/>
    <cellStyle name="Calculation 8 4 6 9" xfId="2977" xr:uid="{00000000-0005-0000-0000-0000E0080000}"/>
    <cellStyle name="Calculation 8 4 6 9 2" xfId="2978" xr:uid="{00000000-0005-0000-0000-0000E1080000}"/>
    <cellStyle name="Calculation 8 4 7" xfId="2979" xr:uid="{00000000-0005-0000-0000-0000E2080000}"/>
    <cellStyle name="Calculation 8 4 7 2" xfId="2980" xr:uid="{00000000-0005-0000-0000-0000E3080000}"/>
    <cellStyle name="Calculation 8 4 8" xfId="2981" xr:uid="{00000000-0005-0000-0000-0000E4080000}"/>
    <cellStyle name="Calculation 8 4 8 2" xfId="2982" xr:uid="{00000000-0005-0000-0000-0000E5080000}"/>
    <cellStyle name="Calculation 8 4 9" xfId="2983" xr:uid="{00000000-0005-0000-0000-0000E6080000}"/>
    <cellStyle name="Calculation 8 4 9 2" xfId="2984" xr:uid="{00000000-0005-0000-0000-0000E7080000}"/>
    <cellStyle name="Calculation 8 5" xfId="2985" xr:uid="{00000000-0005-0000-0000-0000E8080000}"/>
    <cellStyle name="Calculation 8 5 10" xfId="2986" xr:uid="{00000000-0005-0000-0000-0000E9080000}"/>
    <cellStyle name="Calculation 8 5 10 2" xfId="2987" xr:uid="{00000000-0005-0000-0000-0000EA080000}"/>
    <cellStyle name="Calculation 8 5 11" xfId="2988" xr:uid="{00000000-0005-0000-0000-0000EB080000}"/>
    <cellStyle name="Calculation 8 5 11 2" xfId="2989" xr:uid="{00000000-0005-0000-0000-0000EC080000}"/>
    <cellStyle name="Calculation 8 5 12" xfId="2990" xr:uid="{00000000-0005-0000-0000-0000ED080000}"/>
    <cellStyle name="Calculation 8 5 12 2" xfId="2991" xr:uid="{00000000-0005-0000-0000-0000EE080000}"/>
    <cellStyle name="Calculation 8 5 13" xfId="2992" xr:uid="{00000000-0005-0000-0000-0000EF080000}"/>
    <cellStyle name="Calculation 8 5 13 2" xfId="2993" xr:uid="{00000000-0005-0000-0000-0000F0080000}"/>
    <cellStyle name="Calculation 8 5 14" xfId="2994" xr:uid="{00000000-0005-0000-0000-0000F1080000}"/>
    <cellStyle name="Calculation 8 5 14 2" xfId="2995" xr:uid="{00000000-0005-0000-0000-0000F2080000}"/>
    <cellStyle name="Calculation 8 5 15" xfId="2996" xr:uid="{00000000-0005-0000-0000-0000F3080000}"/>
    <cellStyle name="Calculation 8 5 15 2" xfId="2997" xr:uid="{00000000-0005-0000-0000-0000F4080000}"/>
    <cellStyle name="Calculation 8 5 16" xfId="2998" xr:uid="{00000000-0005-0000-0000-0000F5080000}"/>
    <cellStyle name="Calculation 8 5 16 2" xfId="2999" xr:uid="{00000000-0005-0000-0000-0000F6080000}"/>
    <cellStyle name="Calculation 8 5 17" xfId="3000" xr:uid="{00000000-0005-0000-0000-0000F7080000}"/>
    <cellStyle name="Calculation 8 5 17 2" xfId="3001" xr:uid="{00000000-0005-0000-0000-0000F8080000}"/>
    <cellStyle name="Calculation 8 5 18" xfId="3002" xr:uid="{00000000-0005-0000-0000-0000F9080000}"/>
    <cellStyle name="Calculation 8 5 18 2" xfId="3003" xr:uid="{00000000-0005-0000-0000-0000FA080000}"/>
    <cellStyle name="Calculation 8 5 19" xfId="3004" xr:uid="{00000000-0005-0000-0000-0000FB080000}"/>
    <cellStyle name="Calculation 8 5 19 2" xfId="3005" xr:uid="{00000000-0005-0000-0000-0000FC080000}"/>
    <cellStyle name="Calculation 8 5 2" xfId="3006" xr:uid="{00000000-0005-0000-0000-0000FD080000}"/>
    <cellStyle name="Calculation 8 5 2 10" xfId="3007" xr:uid="{00000000-0005-0000-0000-0000FE080000}"/>
    <cellStyle name="Calculation 8 5 2 10 2" xfId="3008" xr:uid="{00000000-0005-0000-0000-0000FF080000}"/>
    <cellStyle name="Calculation 8 5 2 11" xfId="3009" xr:uid="{00000000-0005-0000-0000-000000090000}"/>
    <cellStyle name="Calculation 8 5 2 11 2" xfId="3010" xr:uid="{00000000-0005-0000-0000-000001090000}"/>
    <cellStyle name="Calculation 8 5 2 12" xfId="3011" xr:uid="{00000000-0005-0000-0000-000002090000}"/>
    <cellStyle name="Calculation 8 5 2 12 2" xfId="3012" xr:uid="{00000000-0005-0000-0000-000003090000}"/>
    <cellStyle name="Calculation 8 5 2 13" xfId="3013" xr:uid="{00000000-0005-0000-0000-000004090000}"/>
    <cellStyle name="Calculation 8 5 2 13 2" xfId="3014" xr:uid="{00000000-0005-0000-0000-000005090000}"/>
    <cellStyle name="Calculation 8 5 2 14" xfId="3015" xr:uid="{00000000-0005-0000-0000-000006090000}"/>
    <cellStyle name="Calculation 8 5 2 14 2" xfId="3016" xr:uid="{00000000-0005-0000-0000-000007090000}"/>
    <cellStyle name="Calculation 8 5 2 15" xfId="3017" xr:uid="{00000000-0005-0000-0000-000008090000}"/>
    <cellStyle name="Calculation 8 5 2 15 2" xfId="3018" xr:uid="{00000000-0005-0000-0000-000009090000}"/>
    <cellStyle name="Calculation 8 5 2 16" xfId="3019" xr:uid="{00000000-0005-0000-0000-00000A090000}"/>
    <cellStyle name="Calculation 8 5 2 16 2" xfId="3020" xr:uid="{00000000-0005-0000-0000-00000B090000}"/>
    <cellStyle name="Calculation 8 5 2 17" xfId="3021" xr:uid="{00000000-0005-0000-0000-00000C090000}"/>
    <cellStyle name="Calculation 8 5 2 17 2" xfId="3022" xr:uid="{00000000-0005-0000-0000-00000D090000}"/>
    <cellStyle name="Calculation 8 5 2 18" xfId="3023" xr:uid="{00000000-0005-0000-0000-00000E090000}"/>
    <cellStyle name="Calculation 8 5 2 18 2" xfId="3024" xr:uid="{00000000-0005-0000-0000-00000F090000}"/>
    <cellStyle name="Calculation 8 5 2 19" xfId="3025" xr:uid="{00000000-0005-0000-0000-000010090000}"/>
    <cellStyle name="Calculation 8 5 2 2" xfId="3026" xr:uid="{00000000-0005-0000-0000-000011090000}"/>
    <cellStyle name="Calculation 8 5 2 2 2" xfId="3027" xr:uid="{00000000-0005-0000-0000-000012090000}"/>
    <cellStyle name="Calculation 8 5 2 3" xfId="3028" xr:uid="{00000000-0005-0000-0000-000013090000}"/>
    <cellStyle name="Calculation 8 5 2 3 2" xfId="3029" xr:uid="{00000000-0005-0000-0000-000014090000}"/>
    <cellStyle name="Calculation 8 5 2 4" xfId="3030" xr:uid="{00000000-0005-0000-0000-000015090000}"/>
    <cellStyle name="Calculation 8 5 2 4 2" xfId="3031" xr:uid="{00000000-0005-0000-0000-000016090000}"/>
    <cellStyle name="Calculation 8 5 2 5" xfId="3032" xr:uid="{00000000-0005-0000-0000-000017090000}"/>
    <cellStyle name="Calculation 8 5 2 5 2" xfId="3033" xr:uid="{00000000-0005-0000-0000-000018090000}"/>
    <cellStyle name="Calculation 8 5 2 6" xfId="3034" xr:uid="{00000000-0005-0000-0000-000019090000}"/>
    <cellStyle name="Calculation 8 5 2 6 2" xfId="3035" xr:uid="{00000000-0005-0000-0000-00001A090000}"/>
    <cellStyle name="Calculation 8 5 2 7" xfId="3036" xr:uid="{00000000-0005-0000-0000-00001B090000}"/>
    <cellStyle name="Calculation 8 5 2 7 2" xfId="3037" xr:uid="{00000000-0005-0000-0000-00001C090000}"/>
    <cellStyle name="Calculation 8 5 2 8" xfId="3038" xr:uid="{00000000-0005-0000-0000-00001D090000}"/>
    <cellStyle name="Calculation 8 5 2 8 2" xfId="3039" xr:uid="{00000000-0005-0000-0000-00001E090000}"/>
    <cellStyle name="Calculation 8 5 2 9" xfId="3040" xr:uid="{00000000-0005-0000-0000-00001F090000}"/>
    <cellStyle name="Calculation 8 5 2 9 2" xfId="3041" xr:uid="{00000000-0005-0000-0000-000020090000}"/>
    <cellStyle name="Calculation 8 5 20" xfId="3042" xr:uid="{00000000-0005-0000-0000-000021090000}"/>
    <cellStyle name="Calculation 8 5 3" xfId="3043" xr:uid="{00000000-0005-0000-0000-000022090000}"/>
    <cellStyle name="Calculation 8 5 3 10" xfId="3044" xr:uid="{00000000-0005-0000-0000-000023090000}"/>
    <cellStyle name="Calculation 8 5 3 10 2" xfId="3045" xr:uid="{00000000-0005-0000-0000-000024090000}"/>
    <cellStyle name="Calculation 8 5 3 11" xfId="3046" xr:uid="{00000000-0005-0000-0000-000025090000}"/>
    <cellStyle name="Calculation 8 5 3 11 2" xfId="3047" xr:uid="{00000000-0005-0000-0000-000026090000}"/>
    <cellStyle name="Calculation 8 5 3 12" xfId="3048" xr:uid="{00000000-0005-0000-0000-000027090000}"/>
    <cellStyle name="Calculation 8 5 3 12 2" xfId="3049" xr:uid="{00000000-0005-0000-0000-000028090000}"/>
    <cellStyle name="Calculation 8 5 3 13" xfId="3050" xr:uid="{00000000-0005-0000-0000-000029090000}"/>
    <cellStyle name="Calculation 8 5 3 13 2" xfId="3051" xr:uid="{00000000-0005-0000-0000-00002A090000}"/>
    <cellStyle name="Calculation 8 5 3 14" xfId="3052" xr:uid="{00000000-0005-0000-0000-00002B090000}"/>
    <cellStyle name="Calculation 8 5 3 14 2" xfId="3053" xr:uid="{00000000-0005-0000-0000-00002C090000}"/>
    <cellStyle name="Calculation 8 5 3 15" xfId="3054" xr:uid="{00000000-0005-0000-0000-00002D090000}"/>
    <cellStyle name="Calculation 8 5 3 15 2" xfId="3055" xr:uid="{00000000-0005-0000-0000-00002E090000}"/>
    <cellStyle name="Calculation 8 5 3 16" xfId="3056" xr:uid="{00000000-0005-0000-0000-00002F090000}"/>
    <cellStyle name="Calculation 8 5 3 16 2" xfId="3057" xr:uid="{00000000-0005-0000-0000-000030090000}"/>
    <cellStyle name="Calculation 8 5 3 17" xfId="3058" xr:uid="{00000000-0005-0000-0000-000031090000}"/>
    <cellStyle name="Calculation 8 5 3 17 2" xfId="3059" xr:uid="{00000000-0005-0000-0000-000032090000}"/>
    <cellStyle name="Calculation 8 5 3 18" xfId="3060" xr:uid="{00000000-0005-0000-0000-000033090000}"/>
    <cellStyle name="Calculation 8 5 3 2" xfId="3061" xr:uid="{00000000-0005-0000-0000-000034090000}"/>
    <cellStyle name="Calculation 8 5 3 2 2" xfId="3062" xr:uid="{00000000-0005-0000-0000-000035090000}"/>
    <cellStyle name="Calculation 8 5 3 3" xfId="3063" xr:uid="{00000000-0005-0000-0000-000036090000}"/>
    <cellStyle name="Calculation 8 5 3 3 2" xfId="3064" xr:uid="{00000000-0005-0000-0000-000037090000}"/>
    <cellStyle name="Calculation 8 5 3 4" xfId="3065" xr:uid="{00000000-0005-0000-0000-000038090000}"/>
    <cellStyle name="Calculation 8 5 3 4 2" xfId="3066" xr:uid="{00000000-0005-0000-0000-000039090000}"/>
    <cellStyle name="Calculation 8 5 3 5" xfId="3067" xr:uid="{00000000-0005-0000-0000-00003A090000}"/>
    <cellStyle name="Calculation 8 5 3 5 2" xfId="3068" xr:uid="{00000000-0005-0000-0000-00003B090000}"/>
    <cellStyle name="Calculation 8 5 3 6" xfId="3069" xr:uid="{00000000-0005-0000-0000-00003C090000}"/>
    <cellStyle name="Calculation 8 5 3 6 2" xfId="3070" xr:uid="{00000000-0005-0000-0000-00003D090000}"/>
    <cellStyle name="Calculation 8 5 3 7" xfId="3071" xr:uid="{00000000-0005-0000-0000-00003E090000}"/>
    <cellStyle name="Calculation 8 5 3 7 2" xfId="3072" xr:uid="{00000000-0005-0000-0000-00003F090000}"/>
    <cellStyle name="Calculation 8 5 3 8" xfId="3073" xr:uid="{00000000-0005-0000-0000-000040090000}"/>
    <cellStyle name="Calculation 8 5 3 8 2" xfId="3074" xr:uid="{00000000-0005-0000-0000-000041090000}"/>
    <cellStyle name="Calculation 8 5 3 9" xfId="3075" xr:uid="{00000000-0005-0000-0000-000042090000}"/>
    <cellStyle name="Calculation 8 5 3 9 2" xfId="3076" xr:uid="{00000000-0005-0000-0000-000043090000}"/>
    <cellStyle name="Calculation 8 5 4" xfId="3077" xr:uid="{00000000-0005-0000-0000-000044090000}"/>
    <cellStyle name="Calculation 8 5 4 10" xfId="3078" xr:uid="{00000000-0005-0000-0000-000045090000}"/>
    <cellStyle name="Calculation 8 5 4 10 2" xfId="3079" xr:uid="{00000000-0005-0000-0000-000046090000}"/>
    <cellStyle name="Calculation 8 5 4 11" xfId="3080" xr:uid="{00000000-0005-0000-0000-000047090000}"/>
    <cellStyle name="Calculation 8 5 4 11 2" xfId="3081" xr:uid="{00000000-0005-0000-0000-000048090000}"/>
    <cellStyle name="Calculation 8 5 4 12" xfId="3082" xr:uid="{00000000-0005-0000-0000-000049090000}"/>
    <cellStyle name="Calculation 8 5 4 12 2" xfId="3083" xr:uid="{00000000-0005-0000-0000-00004A090000}"/>
    <cellStyle name="Calculation 8 5 4 13" xfId="3084" xr:uid="{00000000-0005-0000-0000-00004B090000}"/>
    <cellStyle name="Calculation 8 5 4 13 2" xfId="3085" xr:uid="{00000000-0005-0000-0000-00004C090000}"/>
    <cellStyle name="Calculation 8 5 4 14" xfId="3086" xr:uid="{00000000-0005-0000-0000-00004D090000}"/>
    <cellStyle name="Calculation 8 5 4 14 2" xfId="3087" xr:uid="{00000000-0005-0000-0000-00004E090000}"/>
    <cellStyle name="Calculation 8 5 4 15" xfId="3088" xr:uid="{00000000-0005-0000-0000-00004F090000}"/>
    <cellStyle name="Calculation 8 5 4 15 2" xfId="3089" xr:uid="{00000000-0005-0000-0000-000050090000}"/>
    <cellStyle name="Calculation 8 5 4 16" xfId="3090" xr:uid="{00000000-0005-0000-0000-000051090000}"/>
    <cellStyle name="Calculation 8 5 4 2" xfId="3091" xr:uid="{00000000-0005-0000-0000-000052090000}"/>
    <cellStyle name="Calculation 8 5 4 2 2" xfId="3092" xr:uid="{00000000-0005-0000-0000-000053090000}"/>
    <cellStyle name="Calculation 8 5 4 3" xfId="3093" xr:uid="{00000000-0005-0000-0000-000054090000}"/>
    <cellStyle name="Calculation 8 5 4 3 2" xfId="3094" xr:uid="{00000000-0005-0000-0000-000055090000}"/>
    <cellStyle name="Calculation 8 5 4 4" xfId="3095" xr:uid="{00000000-0005-0000-0000-000056090000}"/>
    <cellStyle name="Calculation 8 5 4 4 2" xfId="3096" xr:uid="{00000000-0005-0000-0000-000057090000}"/>
    <cellStyle name="Calculation 8 5 4 5" xfId="3097" xr:uid="{00000000-0005-0000-0000-000058090000}"/>
    <cellStyle name="Calculation 8 5 4 5 2" xfId="3098" xr:uid="{00000000-0005-0000-0000-000059090000}"/>
    <cellStyle name="Calculation 8 5 4 6" xfId="3099" xr:uid="{00000000-0005-0000-0000-00005A090000}"/>
    <cellStyle name="Calculation 8 5 4 6 2" xfId="3100" xr:uid="{00000000-0005-0000-0000-00005B090000}"/>
    <cellStyle name="Calculation 8 5 4 7" xfId="3101" xr:uid="{00000000-0005-0000-0000-00005C090000}"/>
    <cellStyle name="Calculation 8 5 4 7 2" xfId="3102" xr:uid="{00000000-0005-0000-0000-00005D090000}"/>
    <cellStyle name="Calculation 8 5 4 8" xfId="3103" xr:uid="{00000000-0005-0000-0000-00005E090000}"/>
    <cellStyle name="Calculation 8 5 4 8 2" xfId="3104" xr:uid="{00000000-0005-0000-0000-00005F090000}"/>
    <cellStyle name="Calculation 8 5 4 9" xfId="3105" xr:uid="{00000000-0005-0000-0000-000060090000}"/>
    <cellStyle name="Calculation 8 5 4 9 2" xfId="3106" xr:uid="{00000000-0005-0000-0000-000061090000}"/>
    <cellStyle name="Calculation 8 5 5" xfId="3107" xr:uid="{00000000-0005-0000-0000-000062090000}"/>
    <cellStyle name="Calculation 8 5 5 10" xfId="3108" xr:uid="{00000000-0005-0000-0000-000063090000}"/>
    <cellStyle name="Calculation 8 5 5 10 2" xfId="3109" xr:uid="{00000000-0005-0000-0000-000064090000}"/>
    <cellStyle name="Calculation 8 5 5 11" xfId="3110" xr:uid="{00000000-0005-0000-0000-000065090000}"/>
    <cellStyle name="Calculation 8 5 5 11 2" xfId="3111" xr:uid="{00000000-0005-0000-0000-000066090000}"/>
    <cellStyle name="Calculation 8 5 5 12" xfId="3112" xr:uid="{00000000-0005-0000-0000-000067090000}"/>
    <cellStyle name="Calculation 8 5 5 12 2" xfId="3113" xr:uid="{00000000-0005-0000-0000-000068090000}"/>
    <cellStyle name="Calculation 8 5 5 13" xfId="3114" xr:uid="{00000000-0005-0000-0000-000069090000}"/>
    <cellStyle name="Calculation 8 5 5 13 2" xfId="3115" xr:uid="{00000000-0005-0000-0000-00006A090000}"/>
    <cellStyle name="Calculation 8 5 5 14" xfId="3116" xr:uid="{00000000-0005-0000-0000-00006B090000}"/>
    <cellStyle name="Calculation 8 5 5 14 2" xfId="3117" xr:uid="{00000000-0005-0000-0000-00006C090000}"/>
    <cellStyle name="Calculation 8 5 5 15" xfId="3118" xr:uid="{00000000-0005-0000-0000-00006D090000}"/>
    <cellStyle name="Calculation 8 5 5 15 2" xfId="3119" xr:uid="{00000000-0005-0000-0000-00006E090000}"/>
    <cellStyle name="Calculation 8 5 5 16" xfId="3120" xr:uid="{00000000-0005-0000-0000-00006F090000}"/>
    <cellStyle name="Calculation 8 5 5 2" xfId="3121" xr:uid="{00000000-0005-0000-0000-000070090000}"/>
    <cellStyle name="Calculation 8 5 5 2 2" xfId="3122" xr:uid="{00000000-0005-0000-0000-000071090000}"/>
    <cellStyle name="Calculation 8 5 5 3" xfId="3123" xr:uid="{00000000-0005-0000-0000-000072090000}"/>
    <cellStyle name="Calculation 8 5 5 3 2" xfId="3124" xr:uid="{00000000-0005-0000-0000-000073090000}"/>
    <cellStyle name="Calculation 8 5 5 4" xfId="3125" xr:uid="{00000000-0005-0000-0000-000074090000}"/>
    <cellStyle name="Calculation 8 5 5 4 2" xfId="3126" xr:uid="{00000000-0005-0000-0000-000075090000}"/>
    <cellStyle name="Calculation 8 5 5 5" xfId="3127" xr:uid="{00000000-0005-0000-0000-000076090000}"/>
    <cellStyle name="Calculation 8 5 5 5 2" xfId="3128" xr:uid="{00000000-0005-0000-0000-000077090000}"/>
    <cellStyle name="Calculation 8 5 5 6" xfId="3129" xr:uid="{00000000-0005-0000-0000-000078090000}"/>
    <cellStyle name="Calculation 8 5 5 6 2" xfId="3130" xr:uid="{00000000-0005-0000-0000-000079090000}"/>
    <cellStyle name="Calculation 8 5 5 7" xfId="3131" xr:uid="{00000000-0005-0000-0000-00007A090000}"/>
    <cellStyle name="Calculation 8 5 5 7 2" xfId="3132" xr:uid="{00000000-0005-0000-0000-00007B090000}"/>
    <cellStyle name="Calculation 8 5 5 8" xfId="3133" xr:uid="{00000000-0005-0000-0000-00007C090000}"/>
    <cellStyle name="Calculation 8 5 5 8 2" xfId="3134" xr:uid="{00000000-0005-0000-0000-00007D090000}"/>
    <cellStyle name="Calculation 8 5 5 9" xfId="3135" xr:uid="{00000000-0005-0000-0000-00007E090000}"/>
    <cellStyle name="Calculation 8 5 5 9 2" xfId="3136" xr:uid="{00000000-0005-0000-0000-00007F090000}"/>
    <cellStyle name="Calculation 8 5 6" xfId="3137" xr:uid="{00000000-0005-0000-0000-000080090000}"/>
    <cellStyle name="Calculation 8 5 6 10" xfId="3138" xr:uid="{00000000-0005-0000-0000-000081090000}"/>
    <cellStyle name="Calculation 8 5 6 10 2" xfId="3139" xr:uid="{00000000-0005-0000-0000-000082090000}"/>
    <cellStyle name="Calculation 8 5 6 11" xfId="3140" xr:uid="{00000000-0005-0000-0000-000083090000}"/>
    <cellStyle name="Calculation 8 5 6 11 2" xfId="3141" xr:uid="{00000000-0005-0000-0000-000084090000}"/>
    <cellStyle name="Calculation 8 5 6 12" xfId="3142" xr:uid="{00000000-0005-0000-0000-000085090000}"/>
    <cellStyle name="Calculation 8 5 6 12 2" xfId="3143" xr:uid="{00000000-0005-0000-0000-000086090000}"/>
    <cellStyle name="Calculation 8 5 6 13" xfId="3144" xr:uid="{00000000-0005-0000-0000-000087090000}"/>
    <cellStyle name="Calculation 8 5 6 13 2" xfId="3145" xr:uid="{00000000-0005-0000-0000-000088090000}"/>
    <cellStyle name="Calculation 8 5 6 14" xfId="3146" xr:uid="{00000000-0005-0000-0000-000089090000}"/>
    <cellStyle name="Calculation 8 5 6 14 2" xfId="3147" xr:uid="{00000000-0005-0000-0000-00008A090000}"/>
    <cellStyle name="Calculation 8 5 6 15" xfId="3148" xr:uid="{00000000-0005-0000-0000-00008B090000}"/>
    <cellStyle name="Calculation 8 5 6 2" xfId="3149" xr:uid="{00000000-0005-0000-0000-00008C090000}"/>
    <cellStyle name="Calculation 8 5 6 2 2" xfId="3150" xr:uid="{00000000-0005-0000-0000-00008D090000}"/>
    <cellStyle name="Calculation 8 5 6 3" xfId="3151" xr:uid="{00000000-0005-0000-0000-00008E090000}"/>
    <cellStyle name="Calculation 8 5 6 3 2" xfId="3152" xr:uid="{00000000-0005-0000-0000-00008F090000}"/>
    <cellStyle name="Calculation 8 5 6 4" xfId="3153" xr:uid="{00000000-0005-0000-0000-000090090000}"/>
    <cellStyle name="Calculation 8 5 6 4 2" xfId="3154" xr:uid="{00000000-0005-0000-0000-000091090000}"/>
    <cellStyle name="Calculation 8 5 6 5" xfId="3155" xr:uid="{00000000-0005-0000-0000-000092090000}"/>
    <cellStyle name="Calculation 8 5 6 5 2" xfId="3156" xr:uid="{00000000-0005-0000-0000-000093090000}"/>
    <cellStyle name="Calculation 8 5 6 6" xfId="3157" xr:uid="{00000000-0005-0000-0000-000094090000}"/>
    <cellStyle name="Calculation 8 5 6 6 2" xfId="3158" xr:uid="{00000000-0005-0000-0000-000095090000}"/>
    <cellStyle name="Calculation 8 5 6 7" xfId="3159" xr:uid="{00000000-0005-0000-0000-000096090000}"/>
    <cellStyle name="Calculation 8 5 6 7 2" xfId="3160" xr:uid="{00000000-0005-0000-0000-000097090000}"/>
    <cellStyle name="Calculation 8 5 6 8" xfId="3161" xr:uid="{00000000-0005-0000-0000-000098090000}"/>
    <cellStyle name="Calculation 8 5 6 8 2" xfId="3162" xr:uid="{00000000-0005-0000-0000-000099090000}"/>
    <cellStyle name="Calculation 8 5 6 9" xfId="3163" xr:uid="{00000000-0005-0000-0000-00009A090000}"/>
    <cellStyle name="Calculation 8 5 6 9 2" xfId="3164" xr:uid="{00000000-0005-0000-0000-00009B090000}"/>
    <cellStyle name="Calculation 8 5 7" xfId="3165" xr:uid="{00000000-0005-0000-0000-00009C090000}"/>
    <cellStyle name="Calculation 8 5 7 2" xfId="3166" xr:uid="{00000000-0005-0000-0000-00009D090000}"/>
    <cellStyle name="Calculation 8 5 8" xfId="3167" xr:uid="{00000000-0005-0000-0000-00009E090000}"/>
    <cellStyle name="Calculation 8 5 8 2" xfId="3168" xr:uid="{00000000-0005-0000-0000-00009F090000}"/>
    <cellStyle name="Calculation 8 5 9" xfId="3169" xr:uid="{00000000-0005-0000-0000-0000A0090000}"/>
    <cellStyle name="Calculation 8 5 9 2" xfId="3170" xr:uid="{00000000-0005-0000-0000-0000A1090000}"/>
    <cellStyle name="Calculation 8 6" xfId="3171" xr:uid="{00000000-0005-0000-0000-0000A2090000}"/>
    <cellStyle name="Calculation 8 6 10" xfId="3172" xr:uid="{00000000-0005-0000-0000-0000A3090000}"/>
    <cellStyle name="Calculation 8 6 10 2" xfId="3173" xr:uid="{00000000-0005-0000-0000-0000A4090000}"/>
    <cellStyle name="Calculation 8 6 11" xfId="3174" xr:uid="{00000000-0005-0000-0000-0000A5090000}"/>
    <cellStyle name="Calculation 8 6 11 2" xfId="3175" xr:uid="{00000000-0005-0000-0000-0000A6090000}"/>
    <cellStyle name="Calculation 8 6 12" xfId="3176" xr:uid="{00000000-0005-0000-0000-0000A7090000}"/>
    <cellStyle name="Calculation 8 6 12 2" xfId="3177" xr:uid="{00000000-0005-0000-0000-0000A8090000}"/>
    <cellStyle name="Calculation 8 6 13" xfId="3178" xr:uid="{00000000-0005-0000-0000-0000A9090000}"/>
    <cellStyle name="Calculation 8 6 13 2" xfId="3179" xr:uid="{00000000-0005-0000-0000-0000AA090000}"/>
    <cellStyle name="Calculation 8 6 14" xfId="3180" xr:uid="{00000000-0005-0000-0000-0000AB090000}"/>
    <cellStyle name="Calculation 8 6 14 2" xfId="3181" xr:uid="{00000000-0005-0000-0000-0000AC090000}"/>
    <cellStyle name="Calculation 8 6 15" xfId="3182" xr:uid="{00000000-0005-0000-0000-0000AD090000}"/>
    <cellStyle name="Calculation 8 6 15 2" xfId="3183" xr:uid="{00000000-0005-0000-0000-0000AE090000}"/>
    <cellStyle name="Calculation 8 6 16" xfId="3184" xr:uid="{00000000-0005-0000-0000-0000AF090000}"/>
    <cellStyle name="Calculation 8 6 16 2" xfId="3185" xr:uid="{00000000-0005-0000-0000-0000B0090000}"/>
    <cellStyle name="Calculation 8 6 17" xfId="3186" xr:uid="{00000000-0005-0000-0000-0000B1090000}"/>
    <cellStyle name="Calculation 8 6 17 2" xfId="3187" xr:uid="{00000000-0005-0000-0000-0000B2090000}"/>
    <cellStyle name="Calculation 8 6 18" xfId="3188" xr:uid="{00000000-0005-0000-0000-0000B3090000}"/>
    <cellStyle name="Calculation 8 6 18 2" xfId="3189" xr:uid="{00000000-0005-0000-0000-0000B4090000}"/>
    <cellStyle name="Calculation 8 6 19" xfId="3190" xr:uid="{00000000-0005-0000-0000-0000B5090000}"/>
    <cellStyle name="Calculation 8 6 2" xfId="3191" xr:uid="{00000000-0005-0000-0000-0000B6090000}"/>
    <cellStyle name="Calculation 8 6 2 10" xfId="3192" xr:uid="{00000000-0005-0000-0000-0000B7090000}"/>
    <cellStyle name="Calculation 8 6 2 10 2" xfId="3193" xr:uid="{00000000-0005-0000-0000-0000B8090000}"/>
    <cellStyle name="Calculation 8 6 2 11" xfId="3194" xr:uid="{00000000-0005-0000-0000-0000B9090000}"/>
    <cellStyle name="Calculation 8 6 2 11 2" xfId="3195" xr:uid="{00000000-0005-0000-0000-0000BA090000}"/>
    <cellStyle name="Calculation 8 6 2 12" xfId="3196" xr:uid="{00000000-0005-0000-0000-0000BB090000}"/>
    <cellStyle name="Calculation 8 6 2 12 2" xfId="3197" xr:uid="{00000000-0005-0000-0000-0000BC090000}"/>
    <cellStyle name="Calculation 8 6 2 13" xfId="3198" xr:uid="{00000000-0005-0000-0000-0000BD090000}"/>
    <cellStyle name="Calculation 8 6 2 13 2" xfId="3199" xr:uid="{00000000-0005-0000-0000-0000BE090000}"/>
    <cellStyle name="Calculation 8 6 2 14" xfId="3200" xr:uid="{00000000-0005-0000-0000-0000BF090000}"/>
    <cellStyle name="Calculation 8 6 2 14 2" xfId="3201" xr:uid="{00000000-0005-0000-0000-0000C0090000}"/>
    <cellStyle name="Calculation 8 6 2 15" xfId="3202" xr:uid="{00000000-0005-0000-0000-0000C1090000}"/>
    <cellStyle name="Calculation 8 6 2 15 2" xfId="3203" xr:uid="{00000000-0005-0000-0000-0000C2090000}"/>
    <cellStyle name="Calculation 8 6 2 16" xfId="3204" xr:uid="{00000000-0005-0000-0000-0000C3090000}"/>
    <cellStyle name="Calculation 8 6 2 16 2" xfId="3205" xr:uid="{00000000-0005-0000-0000-0000C4090000}"/>
    <cellStyle name="Calculation 8 6 2 17" xfId="3206" xr:uid="{00000000-0005-0000-0000-0000C5090000}"/>
    <cellStyle name="Calculation 8 6 2 17 2" xfId="3207" xr:uid="{00000000-0005-0000-0000-0000C6090000}"/>
    <cellStyle name="Calculation 8 6 2 18" xfId="3208" xr:uid="{00000000-0005-0000-0000-0000C7090000}"/>
    <cellStyle name="Calculation 8 6 2 2" xfId="3209" xr:uid="{00000000-0005-0000-0000-0000C8090000}"/>
    <cellStyle name="Calculation 8 6 2 2 2" xfId="3210" xr:uid="{00000000-0005-0000-0000-0000C9090000}"/>
    <cellStyle name="Calculation 8 6 2 3" xfId="3211" xr:uid="{00000000-0005-0000-0000-0000CA090000}"/>
    <cellStyle name="Calculation 8 6 2 3 2" xfId="3212" xr:uid="{00000000-0005-0000-0000-0000CB090000}"/>
    <cellStyle name="Calculation 8 6 2 4" xfId="3213" xr:uid="{00000000-0005-0000-0000-0000CC090000}"/>
    <cellStyle name="Calculation 8 6 2 4 2" xfId="3214" xr:uid="{00000000-0005-0000-0000-0000CD090000}"/>
    <cellStyle name="Calculation 8 6 2 5" xfId="3215" xr:uid="{00000000-0005-0000-0000-0000CE090000}"/>
    <cellStyle name="Calculation 8 6 2 5 2" xfId="3216" xr:uid="{00000000-0005-0000-0000-0000CF090000}"/>
    <cellStyle name="Calculation 8 6 2 6" xfId="3217" xr:uid="{00000000-0005-0000-0000-0000D0090000}"/>
    <cellStyle name="Calculation 8 6 2 6 2" xfId="3218" xr:uid="{00000000-0005-0000-0000-0000D1090000}"/>
    <cellStyle name="Calculation 8 6 2 7" xfId="3219" xr:uid="{00000000-0005-0000-0000-0000D2090000}"/>
    <cellStyle name="Calculation 8 6 2 7 2" xfId="3220" xr:uid="{00000000-0005-0000-0000-0000D3090000}"/>
    <cellStyle name="Calculation 8 6 2 8" xfId="3221" xr:uid="{00000000-0005-0000-0000-0000D4090000}"/>
    <cellStyle name="Calculation 8 6 2 8 2" xfId="3222" xr:uid="{00000000-0005-0000-0000-0000D5090000}"/>
    <cellStyle name="Calculation 8 6 2 9" xfId="3223" xr:uid="{00000000-0005-0000-0000-0000D6090000}"/>
    <cellStyle name="Calculation 8 6 2 9 2" xfId="3224" xr:uid="{00000000-0005-0000-0000-0000D7090000}"/>
    <cellStyle name="Calculation 8 6 3" xfId="3225" xr:uid="{00000000-0005-0000-0000-0000D8090000}"/>
    <cellStyle name="Calculation 8 6 3 10" xfId="3226" xr:uid="{00000000-0005-0000-0000-0000D9090000}"/>
    <cellStyle name="Calculation 8 6 3 10 2" xfId="3227" xr:uid="{00000000-0005-0000-0000-0000DA090000}"/>
    <cellStyle name="Calculation 8 6 3 11" xfId="3228" xr:uid="{00000000-0005-0000-0000-0000DB090000}"/>
    <cellStyle name="Calculation 8 6 3 11 2" xfId="3229" xr:uid="{00000000-0005-0000-0000-0000DC090000}"/>
    <cellStyle name="Calculation 8 6 3 12" xfId="3230" xr:uid="{00000000-0005-0000-0000-0000DD090000}"/>
    <cellStyle name="Calculation 8 6 3 12 2" xfId="3231" xr:uid="{00000000-0005-0000-0000-0000DE090000}"/>
    <cellStyle name="Calculation 8 6 3 13" xfId="3232" xr:uid="{00000000-0005-0000-0000-0000DF090000}"/>
    <cellStyle name="Calculation 8 6 3 13 2" xfId="3233" xr:uid="{00000000-0005-0000-0000-0000E0090000}"/>
    <cellStyle name="Calculation 8 6 3 14" xfId="3234" xr:uid="{00000000-0005-0000-0000-0000E1090000}"/>
    <cellStyle name="Calculation 8 6 3 14 2" xfId="3235" xr:uid="{00000000-0005-0000-0000-0000E2090000}"/>
    <cellStyle name="Calculation 8 6 3 15" xfId="3236" xr:uid="{00000000-0005-0000-0000-0000E3090000}"/>
    <cellStyle name="Calculation 8 6 3 15 2" xfId="3237" xr:uid="{00000000-0005-0000-0000-0000E4090000}"/>
    <cellStyle name="Calculation 8 6 3 16" xfId="3238" xr:uid="{00000000-0005-0000-0000-0000E5090000}"/>
    <cellStyle name="Calculation 8 6 3 2" xfId="3239" xr:uid="{00000000-0005-0000-0000-0000E6090000}"/>
    <cellStyle name="Calculation 8 6 3 2 2" xfId="3240" xr:uid="{00000000-0005-0000-0000-0000E7090000}"/>
    <cellStyle name="Calculation 8 6 3 3" xfId="3241" xr:uid="{00000000-0005-0000-0000-0000E8090000}"/>
    <cellStyle name="Calculation 8 6 3 3 2" xfId="3242" xr:uid="{00000000-0005-0000-0000-0000E9090000}"/>
    <cellStyle name="Calculation 8 6 3 4" xfId="3243" xr:uid="{00000000-0005-0000-0000-0000EA090000}"/>
    <cellStyle name="Calculation 8 6 3 4 2" xfId="3244" xr:uid="{00000000-0005-0000-0000-0000EB090000}"/>
    <cellStyle name="Calculation 8 6 3 5" xfId="3245" xr:uid="{00000000-0005-0000-0000-0000EC090000}"/>
    <cellStyle name="Calculation 8 6 3 5 2" xfId="3246" xr:uid="{00000000-0005-0000-0000-0000ED090000}"/>
    <cellStyle name="Calculation 8 6 3 6" xfId="3247" xr:uid="{00000000-0005-0000-0000-0000EE090000}"/>
    <cellStyle name="Calculation 8 6 3 6 2" xfId="3248" xr:uid="{00000000-0005-0000-0000-0000EF090000}"/>
    <cellStyle name="Calculation 8 6 3 7" xfId="3249" xr:uid="{00000000-0005-0000-0000-0000F0090000}"/>
    <cellStyle name="Calculation 8 6 3 7 2" xfId="3250" xr:uid="{00000000-0005-0000-0000-0000F1090000}"/>
    <cellStyle name="Calculation 8 6 3 8" xfId="3251" xr:uid="{00000000-0005-0000-0000-0000F2090000}"/>
    <cellStyle name="Calculation 8 6 3 8 2" xfId="3252" xr:uid="{00000000-0005-0000-0000-0000F3090000}"/>
    <cellStyle name="Calculation 8 6 3 9" xfId="3253" xr:uid="{00000000-0005-0000-0000-0000F4090000}"/>
    <cellStyle name="Calculation 8 6 3 9 2" xfId="3254" xr:uid="{00000000-0005-0000-0000-0000F5090000}"/>
    <cellStyle name="Calculation 8 6 4" xfId="3255" xr:uid="{00000000-0005-0000-0000-0000F6090000}"/>
    <cellStyle name="Calculation 8 6 4 10" xfId="3256" xr:uid="{00000000-0005-0000-0000-0000F7090000}"/>
    <cellStyle name="Calculation 8 6 4 10 2" xfId="3257" xr:uid="{00000000-0005-0000-0000-0000F8090000}"/>
    <cellStyle name="Calculation 8 6 4 11" xfId="3258" xr:uid="{00000000-0005-0000-0000-0000F9090000}"/>
    <cellStyle name="Calculation 8 6 4 11 2" xfId="3259" xr:uid="{00000000-0005-0000-0000-0000FA090000}"/>
    <cellStyle name="Calculation 8 6 4 12" xfId="3260" xr:uid="{00000000-0005-0000-0000-0000FB090000}"/>
    <cellStyle name="Calculation 8 6 4 12 2" xfId="3261" xr:uid="{00000000-0005-0000-0000-0000FC090000}"/>
    <cellStyle name="Calculation 8 6 4 13" xfId="3262" xr:uid="{00000000-0005-0000-0000-0000FD090000}"/>
    <cellStyle name="Calculation 8 6 4 13 2" xfId="3263" xr:uid="{00000000-0005-0000-0000-0000FE090000}"/>
    <cellStyle name="Calculation 8 6 4 14" xfId="3264" xr:uid="{00000000-0005-0000-0000-0000FF090000}"/>
    <cellStyle name="Calculation 8 6 4 14 2" xfId="3265" xr:uid="{00000000-0005-0000-0000-0000000A0000}"/>
    <cellStyle name="Calculation 8 6 4 15" xfId="3266" xr:uid="{00000000-0005-0000-0000-0000010A0000}"/>
    <cellStyle name="Calculation 8 6 4 15 2" xfId="3267" xr:uid="{00000000-0005-0000-0000-0000020A0000}"/>
    <cellStyle name="Calculation 8 6 4 16" xfId="3268" xr:uid="{00000000-0005-0000-0000-0000030A0000}"/>
    <cellStyle name="Calculation 8 6 4 2" xfId="3269" xr:uid="{00000000-0005-0000-0000-0000040A0000}"/>
    <cellStyle name="Calculation 8 6 4 2 2" xfId="3270" xr:uid="{00000000-0005-0000-0000-0000050A0000}"/>
    <cellStyle name="Calculation 8 6 4 3" xfId="3271" xr:uid="{00000000-0005-0000-0000-0000060A0000}"/>
    <cellStyle name="Calculation 8 6 4 3 2" xfId="3272" xr:uid="{00000000-0005-0000-0000-0000070A0000}"/>
    <cellStyle name="Calculation 8 6 4 4" xfId="3273" xr:uid="{00000000-0005-0000-0000-0000080A0000}"/>
    <cellStyle name="Calculation 8 6 4 4 2" xfId="3274" xr:uid="{00000000-0005-0000-0000-0000090A0000}"/>
    <cellStyle name="Calculation 8 6 4 5" xfId="3275" xr:uid="{00000000-0005-0000-0000-00000A0A0000}"/>
    <cellStyle name="Calculation 8 6 4 5 2" xfId="3276" xr:uid="{00000000-0005-0000-0000-00000B0A0000}"/>
    <cellStyle name="Calculation 8 6 4 6" xfId="3277" xr:uid="{00000000-0005-0000-0000-00000C0A0000}"/>
    <cellStyle name="Calculation 8 6 4 6 2" xfId="3278" xr:uid="{00000000-0005-0000-0000-00000D0A0000}"/>
    <cellStyle name="Calculation 8 6 4 7" xfId="3279" xr:uid="{00000000-0005-0000-0000-00000E0A0000}"/>
    <cellStyle name="Calculation 8 6 4 7 2" xfId="3280" xr:uid="{00000000-0005-0000-0000-00000F0A0000}"/>
    <cellStyle name="Calculation 8 6 4 8" xfId="3281" xr:uid="{00000000-0005-0000-0000-0000100A0000}"/>
    <cellStyle name="Calculation 8 6 4 8 2" xfId="3282" xr:uid="{00000000-0005-0000-0000-0000110A0000}"/>
    <cellStyle name="Calculation 8 6 4 9" xfId="3283" xr:uid="{00000000-0005-0000-0000-0000120A0000}"/>
    <cellStyle name="Calculation 8 6 4 9 2" xfId="3284" xr:uid="{00000000-0005-0000-0000-0000130A0000}"/>
    <cellStyle name="Calculation 8 6 5" xfId="3285" xr:uid="{00000000-0005-0000-0000-0000140A0000}"/>
    <cellStyle name="Calculation 8 6 5 10" xfId="3286" xr:uid="{00000000-0005-0000-0000-0000150A0000}"/>
    <cellStyle name="Calculation 8 6 5 10 2" xfId="3287" xr:uid="{00000000-0005-0000-0000-0000160A0000}"/>
    <cellStyle name="Calculation 8 6 5 11" xfId="3288" xr:uid="{00000000-0005-0000-0000-0000170A0000}"/>
    <cellStyle name="Calculation 8 6 5 11 2" xfId="3289" xr:uid="{00000000-0005-0000-0000-0000180A0000}"/>
    <cellStyle name="Calculation 8 6 5 12" xfId="3290" xr:uid="{00000000-0005-0000-0000-0000190A0000}"/>
    <cellStyle name="Calculation 8 6 5 12 2" xfId="3291" xr:uid="{00000000-0005-0000-0000-00001A0A0000}"/>
    <cellStyle name="Calculation 8 6 5 13" xfId="3292" xr:uid="{00000000-0005-0000-0000-00001B0A0000}"/>
    <cellStyle name="Calculation 8 6 5 13 2" xfId="3293" xr:uid="{00000000-0005-0000-0000-00001C0A0000}"/>
    <cellStyle name="Calculation 8 6 5 14" xfId="3294" xr:uid="{00000000-0005-0000-0000-00001D0A0000}"/>
    <cellStyle name="Calculation 8 6 5 14 2" xfId="3295" xr:uid="{00000000-0005-0000-0000-00001E0A0000}"/>
    <cellStyle name="Calculation 8 6 5 15" xfId="3296" xr:uid="{00000000-0005-0000-0000-00001F0A0000}"/>
    <cellStyle name="Calculation 8 6 5 2" xfId="3297" xr:uid="{00000000-0005-0000-0000-0000200A0000}"/>
    <cellStyle name="Calculation 8 6 5 2 2" xfId="3298" xr:uid="{00000000-0005-0000-0000-0000210A0000}"/>
    <cellStyle name="Calculation 8 6 5 3" xfId="3299" xr:uid="{00000000-0005-0000-0000-0000220A0000}"/>
    <cellStyle name="Calculation 8 6 5 3 2" xfId="3300" xr:uid="{00000000-0005-0000-0000-0000230A0000}"/>
    <cellStyle name="Calculation 8 6 5 4" xfId="3301" xr:uid="{00000000-0005-0000-0000-0000240A0000}"/>
    <cellStyle name="Calculation 8 6 5 4 2" xfId="3302" xr:uid="{00000000-0005-0000-0000-0000250A0000}"/>
    <cellStyle name="Calculation 8 6 5 5" xfId="3303" xr:uid="{00000000-0005-0000-0000-0000260A0000}"/>
    <cellStyle name="Calculation 8 6 5 5 2" xfId="3304" xr:uid="{00000000-0005-0000-0000-0000270A0000}"/>
    <cellStyle name="Calculation 8 6 5 6" xfId="3305" xr:uid="{00000000-0005-0000-0000-0000280A0000}"/>
    <cellStyle name="Calculation 8 6 5 6 2" xfId="3306" xr:uid="{00000000-0005-0000-0000-0000290A0000}"/>
    <cellStyle name="Calculation 8 6 5 7" xfId="3307" xr:uid="{00000000-0005-0000-0000-00002A0A0000}"/>
    <cellStyle name="Calculation 8 6 5 7 2" xfId="3308" xr:uid="{00000000-0005-0000-0000-00002B0A0000}"/>
    <cellStyle name="Calculation 8 6 5 8" xfId="3309" xr:uid="{00000000-0005-0000-0000-00002C0A0000}"/>
    <cellStyle name="Calculation 8 6 5 8 2" xfId="3310" xr:uid="{00000000-0005-0000-0000-00002D0A0000}"/>
    <cellStyle name="Calculation 8 6 5 9" xfId="3311" xr:uid="{00000000-0005-0000-0000-00002E0A0000}"/>
    <cellStyle name="Calculation 8 6 5 9 2" xfId="3312" xr:uid="{00000000-0005-0000-0000-00002F0A0000}"/>
    <cellStyle name="Calculation 8 6 6" xfId="3313" xr:uid="{00000000-0005-0000-0000-0000300A0000}"/>
    <cellStyle name="Calculation 8 6 6 2" xfId="3314" xr:uid="{00000000-0005-0000-0000-0000310A0000}"/>
    <cellStyle name="Calculation 8 6 7" xfId="3315" xr:uid="{00000000-0005-0000-0000-0000320A0000}"/>
    <cellStyle name="Calculation 8 6 7 2" xfId="3316" xr:uid="{00000000-0005-0000-0000-0000330A0000}"/>
    <cellStyle name="Calculation 8 6 8" xfId="3317" xr:uid="{00000000-0005-0000-0000-0000340A0000}"/>
    <cellStyle name="Calculation 8 6 8 2" xfId="3318" xr:uid="{00000000-0005-0000-0000-0000350A0000}"/>
    <cellStyle name="Calculation 8 6 9" xfId="3319" xr:uid="{00000000-0005-0000-0000-0000360A0000}"/>
    <cellStyle name="Calculation 8 6 9 2" xfId="3320" xr:uid="{00000000-0005-0000-0000-0000370A0000}"/>
    <cellStyle name="Calculation 8 7" xfId="3321" xr:uid="{00000000-0005-0000-0000-0000380A0000}"/>
    <cellStyle name="Calculation 8 7 10" xfId="3322" xr:uid="{00000000-0005-0000-0000-0000390A0000}"/>
    <cellStyle name="Calculation 8 7 10 2" xfId="3323" xr:uid="{00000000-0005-0000-0000-00003A0A0000}"/>
    <cellStyle name="Calculation 8 7 11" xfId="3324" xr:uid="{00000000-0005-0000-0000-00003B0A0000}"/>
    <cellStyle name="Calculation 8 7 11 2" xfId="3325" xr:uid="{00000000-0005-0000-0000-00003C0A0000}"/>
    <cellStyle name="Calculation 8 7 12" xfId="3326" xr:uid="{00000000-0005-0000-0000-00003D0A0000}"/>
    <cellStyle name="Calculation 8 7 12 2" xfId="3327" xr:uid="{00000000-0005-0000-0000-00003E0A0000}"/>
    <cellStyle name="Calculation 8 7 13" xfId="3328" xr:uid="{00000000-0005-0000-0000-00003F0A0000}"/>
    <cellStyle name="Calculation 8 7 13 2" xfId="3329" xr:uid="{00000000-0005-0000-0000-0000400A0000}"/>
    <cellStyle name="Calculation 8 7 14" xfId="3330" xr:uid="{00000000-0005-0000-0000-0000410A0000}"/>
    <cellStyle name="Calculation 8 7 14 2" xfId="3331" xr:uid="{00000000-0005-0000-0000-0000420A0000}"/>
    <cellStyle name="Calculation 8 7 15" xfId="3332" xr:uid="{00000000-0005-0000-0000-0000430A0000}"/>
    <cellStyle name="Calculation 8 7 15 2" xfId="3333" xr:uid="{00000000-0005-0000-0000-0000440A0000}"/>
    <cellStyle name="Calculation 8 7 16" xfId="3334" xr:uid="{00000000-0005-0000-0000-0000450A0000}"/>
    <cellStyle name="Calculation 8 7 16 2" xfId="3335" xr:uid="{00000000-0005-0000-0000-0000460A0000}"/>
    <cellStyle name="Calculation 8 7 17" xfId="3336" xr:uid="{00000000-0005-0000-0000-0000470A0000}"/>
    <cellStyle name="Calculation 8 7 17 2" xfId="3337" xr:uid="{00000000-0005-0000-0000-0000480A0000}"/>
    <cellStyle name="Calculation 8 7 18" xfId="3338" xr:uid="{00000000-0005-0000-0000-0000490A0000}"/>
    <cellStyle name="Calculation 8 7 18 2" xfId="3339" xr:uid="{00000000-0005-0000-0000-00004A0A0000}"/>
    <cellStyle name="Calculation 8 7 19" xfId="3340" xr:uid="{00000000-0005-0000-0000-00004B0A0000}"/>
    <cellStyle name="Calculation 8 7 2" xfId="3341" xr:uid="{00000000-0005-0000-0000-00004C0A0000}"/>
    <cellStyle name="Calculation 8 7 2 10" xfId="3342" xr:uid="{00000000-0005-0000-0000-00004D0A0000}"/>
    <cellStyle name="Calculation 8 7 2 10 2" xfId="3343" xr:uid="{00000000-0005-0000-0000-00004E0A0000}"/>
    <cellStyle name="Calculation 8 7 2 11" xfId="3344" xr:uid="{00000000-0005-0000-0000-00004F0A0000}"/>
    <cellStyle name="Calculation 8 7 2 11 2" xfId="3345" xr:uid="{00000000-0005-0000-0000-0000500A0000}"/>
    <cellStyle name="Calculation 8 7 2 12" xfId="3346" xr:uid="{00000000-0005-0000-0000-0000510A0000}"/>
    <cellStyle name="Calculation 8 7 2 12 2" xfId="3347" xr:uid="{00000000-0005-0000-0000-0000520A0000}"/>
    <cellStyle name="Calculation 8 7 2 13" xfId="3348" xr:uid="{00000000-0005-0000-0000-0000530A0000}"/>
    <cellStyle name="Calculation 8 7 2 13 2" xfId="3349" xr:uid="{00000000-0005-0000-0000-0000540A0000}"/>
    <cellStyle name="Calculation 8 7 2 14" xfId="3350" xr:uid="{00000000-0005-0000-0000-0000550A0000}"/>
    <cellStyle name="Calculation 8 7 2 14 2" xfId="3351" xr:uid="{00000000-0005-0000-0000-0000560A0000}"/>
    <cellStyle name="Calculation 8 7 2 15" xfId="3352" xr:uid="{00000000-0005-0000-0000-0000570A0000}"/>
    <cellStyle name="Calculation 8 7 2 15 2" xfId="3353" xr:uid="{00000000-0005-0000-0000-0000580A0000}"/>
    <cellStyle name="Calculation 8 7 2 16" xfId="3354" xr:uid="{00000000-0005-0000-0000-0000590A0000}"/>
    <cellStyle name="Calculation 8 7 2 16 2" xfId="3355" xr:uid="{00000000-0005-0000-0000-00005A0A0000}"/>
    <cellStyle name="Calculation 8 7 2 17" xfId="3356" xr:uid="{00000000-0005-0000-0000-00005B0A0000}"/>
    <cellStyle name="Calculation 8 7 2 17 2" xfId="3357" xr:uid="{00000000-0005-0000-0000-00005C0A0000}"/>
    <cellStyle name="Calculation 8 7 2 18" xfId="3358" xr:uid="{00000000-0005-0000-0000-00005D0A0000}"/>
    <cellStyle name="Calculation 8 7 2 2" xfId="3359" xr:uid="{00000000-0005-0000-0000-00005E0A0000}"/>
    <cellStyle name="Calculation 8 7 2 2 2" xfId="3360" xr:uid="{00000000-0005-0000-0000-00005F0A0000}"/>
    <cellStyle name="Calculation 8 7 2 3" xfId="3361" xr:uid="{00000000-0005-0000-0000-0000600A0000}"/>
    <cellStyle name="Calculation 8 7 2 3 2" xfId="3362" xr:uid="{00000000-0005-0000-0000-0000610A0000}"/>
    <cellStyle name="Calculation 8 7 2 4" xfId="3363" xr:uid="{00000000-0005-0000-0000-0000620A0000}"/>
    <cellStyle name="Calculation 8 7 2 4 2" xfId="3364" xr:uid="{00000000-0005-0000-0000-0000630A0000}"/>
    <cellStyle name="Calculation 8 7 2 5" xfId="3365" xr:uid="{00000000-0005-0000-0000-0000640A0000}"/>
    <cellStyle name="Calculation 8 7 2 5 2" xfId="3366" xr:uid="{00000000-0005-0000-0000-0000650A0000}"/>
    <cellStyle name="Calculation 8 7 2 6" xfId="3367" xr:uid="{00000000-0005-0000-0000-0000660A0000}"/>
    <cellStyle name="Calculation 8 7 2 6 2" xfId="3368" xr:uid="{00000000-0005-0000-0000-0000670A0000}"/>
    <cellStyle name="Calculation 8 7 2 7" xfId="3369" xr:uid="{00000000-0005-0000-0000-0000680A0000}"/>
    <cellStyle name="Calculation 8 7 2 7 2" xfId="3370" xr:uid="{00000000-0005-0000-0000-0000690A0000}"/>
    <cellStyle name="Calculation 8 7 2 8" xfId="3371" xr:uid="{00000000-0005-0000-0000-00006A0A0000}"/>
    <cellStyle name="Calculation 8 7 2 8 2" xfId="3372" xr:uid="{00000000-0005-0000-0000-00006B0A0000}"/>
    <cellStyle name="Calculation 8 7 2 9" xfId="3373" xr:uid="{00000000-0005-0000-0000-00006C0A0000}"/>
    <cellStyle name="Calculation 8 7 2 9 2" xfId="3374" xr:uid="{00000000-0005-0000-0000-00006D0A0000}"/>
    <cellStyle name="Calculation 8 7 3" xfId="3375" xr:uid="{00000000-0005-0000-0000-00006E0A0000}"/>
    <cellStyle name="Calculation 8 7 3 10" xfId="3376" xr:uid="{00000000-0005-0000-0000-00006F0A0000}"/>
    <cellStyle name="Calculation 8 7 3 10 2" xfId="3377" xr:uid="{00000000-0005-0000-0000-0000700A0000}"/>
    <cellStyle name="Calculation 8 7 3 11" xfId="3378" xr:uid="{00000000-0005-0000-0000-0000710A0000}"/>
    <cellStyle name="Calculation 8 7 3 11 2" xfId="3379" xr:uid="{00000000-0005-0000-0000-0000720A0000}"/>
    <cellStyle name="Calculation 8 7 3 12" xfId="3380" xr:uid="{00000000-0005-0000-0000-0000730A0000}"/>
    <cellStyle name="Calculation 8 7 3 12 2" xfId="3381" xr:uid="{00000000-0005-0000-0000-0000740A0000}"/>
    <cellStyle name="Calculation 8 7 3 13" xfId="3382" xr:uid="{00000000-0005-0000-0000-0000750A0000}"/>
    <cellStyle name="Calculation 8 7 3 13 2" xfId="3383" xr:uid="{00000000-0005-0000-0000-0000760A0000}"/>
    <cellStyle name="Calculation 8 7 3 14" xfId="3384" xr:uid="{00000000-0005-0000-0000-0000770A0000}"/>
    <cellStyle name="Calculation 8 7 3 14 2" xfId="3385" xr:uid="{00000000-0005-0000-0000-0000780A0000}"/>
    <cellStyle name="Calculation 8 7 3 15" xfId="3386" xr:uid="{00000000-0005-0000-0000-0000790A0000}"/>
    <cellStyle name="Calculation 8 7 3 15 2" xfId="3387" xr:uid="{00000000-0005-0000-0000-00007A0A0000}"/>
    <cellStyle name="Calculation 8 7 3 16" xfId="3388" xr:uid="{00000000-0005-0000-0000-00007B0A0000}"/>
    <cellStyle name="Calculation 8 7 3 2" xfId="3389" xr:uid="{00000000-0005-0000-0000-00007C0A0000}"/>
    <cellStyle name="Calculation 8 7 3 2 2" xfId="3390" xr:uid="{00000000-0005-0000-0000-00007D0A0000}"/>
    <cellStyle name="Calculation 8 7 3 3" xfId="3391" xr:uid="{00000000-0005-0000-0000-00007E0A0000}"/>
    <cellStyle name="Calculation 8 7 3 3 2" xfId="3392" xr:uid="{00000000-0005-0000-0000-00007F0A0000}"/>
    <cellStyle name="Calculation 8 7 3 4" xfId="3393" xr:uid="{00000000-0005-0000-0000-0000800A0000}"/>
    <cellStyle name="Calculation 8 7 3 4 2" xfId="3394" xr:uid="{00000000-0005-0000-0000-0000810A0000}"/>
    <cellStyle name="Calculation 8 7 3 5" xfId="3395" xr:uid="{00000000-0005-0000-0000-0000820A0000}"/>
    <cellStyle name="Calculation 8 7 3 5 2" xfId="3396" xr:uid="{00000000-0005-0000-0000-0000830A0000}"/>
    <cellStyle name="Calculation 8 7 3 6" xfId="3397" xr:uid="{00000000-0005-0000-0000-0000840A0000}"/>
    <cellStyle name="Calculation 8 7 3 6 2" xfId="3398" xr:uid="{00000000-0005-0000-0000-0000850A0000}"/>
    <cellStyle name="Calculation 8 7 3 7" xfId="3399" xr:uid="{00000000-0005-0000-0000-0000860A0000}"/>
    <cellStyle name="Calculation 8 7 3 7 2" xfId="3400" xr:uid="{00000000-0005-0000-0000-0000870A0000}"/>
    <cellStyle name="Calculation 8 7 3 8" xfId="3401" xr:uid="{00000000-0005-0000-0000-0000880A0000}"/>
    <cellStyle name="Calculation 8 7 3 8 2" xfId="3402" xr:uid="{00000000-0005-0000-0000-0000890A0000}"/>
    <cellStyle name="Calculation 8 7 3 9" xfId="3403" xr:uid="{00000000-0005-0000-0000-00008A0A0000}"/>
    <cellStyle name="Calculation 8 7 3 9 2" xfId="3404" xr:uid="{00000000-0005-0000-0000-00008B0A0000}"/>
    <cellStyle name="Calculation 8 7 4" xfId="3405" xr:uid="{00000000-0005-0000-0000-00008C0A0000}"/>
    <cellStyle name="Calculation 8 7 4 10" xfId="3406" xr:uid="{00000000-0005-0000-0000-00008D0A0000}"/>
    <cellStyle name="Calculation 8 7 4 10 2" xfId="3407" xr:uid="{00000000-0005-0000-0000-00008E0A0000}"/>
    <cellStyle name="Calculation 8 7 4 11" xfId="3408" xr:uid="{00000000-0005-0000-0000-00008F0A0000}"/>
    <cellStyle name="Calculation 8 7 4 11 2" xfId="3409" xr:uid="{00000000-0005-0000-0000-0000900A0000}"/>
    <cellStyle name="Calculation 8 7 4 12" xfId="3410" xr:uid="{00000000-0005-0000-0000-0000910A0000}"/>
    <cellStyle name="Calculation 8 7 4 12 2" xfId="3411" xr:uid="{00000000-0005-0000-0000-0000920A0000}"/>
    <cellStyle name="Calculation 8 7 4 13" xfId="3412" xr:uid="{00000000-0005-0000-0000-0000930A0000}"/>
    <cellStyle name="Calculation 8 7 4 13 2" xfId="3413" xr:uid="{00000000-0005-0000-0000-0000940A0000}"/>
    <cellStyle name="Calculation 8 7 4 14" xfId="3414" xr:uid="{00000000-0005-0000-0000-0000950A0000}"/>
    <cellStyle name="Calculation 8 7 4 14 2" xfId="3415" xr:uid="{00000000-0005-0000-0000-0000960A0000}"/>
    <cellStyle name="Calculation 8 7 4 15" xfId="3416" xr:uid="{00000000-0005-0000-0000-0000970A0000}"/>
    <cellStyle name="Calculation 8 7 4 15 2" xfId="3417" xr:uid="{00000000-0005-0000-0000-0000980A0000}"/>
    <cellStyle name="Calculation 8 7 4 16" xfId="3418" xr:uid="{00000000-0005-0000-0000-0000990A0000}"/>
    <cellStyle name="Calculation 8 7 4 2" xfId="3419" xr:uid="{00000000-0005-0000-0000-00009A0A0000}"/>
    <cellStyle name="Calculation 8 7 4 2 2" xfId="3420" xr:uid="{00000000-0005-0000-0000-00009B0A0000}"/>
    <cellStyle name="Calculation 8 7 4 3" xfId="3421" xr:uid="{00000000-0005-0000-0000-00009C0A0000}"/>
    <cellStyle name="Calculation 8 7 4 3 2" xfId="3422" xr:uid="{00000000-0005-0000-0000-00009D0A0000}"/>
    <cellStyle name="Calculation 8 7 4 4" xfId="3423" xr:uid="{00000000-0005-0000-0000-00009E0A0000}"/>
    <cellStyle name="Calculation 8 7 4 4 2" xfId="3424" xr:uid="{00000000-0005-0000-0000-00009F0A0000}"/>
    <cellStyle name="Calculation 8 7 4 5" xfId="3425" xr:uid="{00000000-0005-0000-0000-0000A00A0000}"/>
    <cellStyle name="Calculation 8 7 4 5 2" xfId="3426" xr:uid="{00000000-0005-0000-0000-0000A10A0000}"/>
    <cellStyle name="Calculation 8 7 4 6" xfId="3427" xr:uid="{00000000-0005-0000-0000-0000A20A0000}"/>
    <cellStyle name="Calculation 8 7 4 6 2" xfId="3428" xr:uid="{00000000-0005-0000-0000-0000A30A0000}"/>
    <cellStyle name="Calculation 8 7 4 7" xfId="3429" xr:uid="{00000000-0005-0000-0000-0000A40A0000}"/>
    <cellStyle name="Calculation 8 7 4 7 2" xfId="3430" xr:uid="{00000000-0005-0000-0000-0000A50A0000}"/>
    <cellStyle name="Calculation 8 7 4 8" xfId="3431" xr:uid="{00000000-0005-0000-0000-0000A60A0000}"/>
    <cellStyle name="Calculation 8 7 4 8 2" xfId="3432" xr:uid="{00000000-0005-0000-0000-0000A70A0000}"/>
    <cellStyle name="Calculation 8 7 4 9" xfId="3433" xr:uid="{00000000-0005-0000-0000-0000A80A0000}"/>
    <cellStyle name="Calculation 8 7 4 9 2" xfId="3434" xr:uid="{00000000-0005-0000-0000-0000A90A0000}"/>
    <cellStyle name="Calculation 8 7 5" xfId="3435" xr:uid="{00000000-0005-0000-0000-0000AA0A0000}"/>
    <cellStyle name="Calculation 8 7 5 10" xfId="3436" xr:uid="{00000000-0005-0000-0000-0000AB0A0000}"/>
    <cellStyle name="Calculation 8 7 5 10 2" xfId="3437" xr:uid="{00000000-0005-0000-0000-0000AC0A0000}"/>
    <cellStyle name="Calculation 8 7 5 11" xfId="3438" xr:uid="{00000000-0005-0000-0000-0000AD0A0000}"/>
    <cellStyle name="Calculation 8 7 5 11 2" xfId="3439" xr:uid="{00000000-0005-0000-0000-0000AE0A0000}"/>
    <cellStyle name="Calculation 8 7 5 12" xfId="3440" xr:uid="{00000000-0005-0000-0000-0000AF0A0000}"/>
    <cellStyle name="Calculation 8 7 5 12 2" xfId="3441" xr:uid="{00000000-0005-0000-0000-0000B00A0000}"/>
    <cellStyle name="Calculation 8 7 5 13" xfId="3442" xr:uid="{00000000-0005-0000-0000-0000B10A0000}"/>
    <cellStyle name="Calculation 8 7 5 13 2" xfId="3443" xr:uid="{00000000-0005-0000-0000-0000B20A0000}"/>
    <cellStyle name="Calculation 8 7 5 14" xfId="3444" xr:uid="{00000000-0005-0000-0000-0000B30A0000}"/>
    <cellStyle name="Calculation 8 7 5 14 2" xfId="3445" xr:uid="{00000000-0005-0000-0000-0000B40A0000}"/>
    <cellStyle name="Calculation 8 7 5 15" xfId="3446" xr:uid="{00000000-0005-0000-0000-0000B50A0000}"/>
    <cellStyle name="Calculation 8 7 5 2" xfId="3447" xr:uid="{00000000-0005-0000-0000-0000B60A0000}"/>
    <cellStyle name="Calculation 8 7 5 2 2" xfId="3448" xr:uid="{00000000-0005-0000-0000-0000B70A0000}"/>
    <cellStyle name="Calculation 8 7 5 3" xfId="3449" xr:uid="{00000000-0005-0000-0000-0000B80A0000}"/>
    <cellStyle name="Calculation 8 7 5 3 2" xfId="3450" xr:uid="{00000000-0005-0000-0000-0000B90A0000}"/>
    <cellStyle name="Calculation 8 7 5 4" xfId="3451" xr:uid="{00000000-0005-0000-0000-0000BA0A0000}"/>
    <cellStyle name="Calculation 8 7 5 4 2" xfId="3452" xr:uid="{00000000-0005-0000-0000-0000BB0A0000}"/>
    <cellStyle name="Calculation 8 7 5 5" xfId="3453" xr:uid="{00000000-0005-0000-0000-0000BC0A0000}"/>
    <cellStyle name="Calculation 8 7 5 5 2" xfId="3454" xr:uid="{00000000-0005-0000-0000-0000BD0A0000}"/>
    <cellStyle name="Calculation 8 7 5 6" xfId="3455" xr:uid="{00000000-0005-0000-0000-0000BE0A0000}"/>
    <cellStyle name="Calculation 8 7 5 6 2" xfId="3456" xr:uid="{00000000-0005-0000-0000-0000BF0A0000}"/>
    <cellStyle name="Calculation 8 7 5 7" xfId="3457" xr:uid="{00000000-0005-0000-0000-0000C00A0000}"/>
    <cellStyle name="Calculation 8 7 5 7 2" xfId="3458" xr:uid="{00000000-0005-0000-0000-0000C10A0000}"/>
    <cellStyle name="Calculation 8 7 5 8" xfId="3459" xr:uid="{00000000-0005-0000-0000-0000C20A0000}"/>
    <cellStyle name="Calculation 8 7 5 8 2" xfId="3460" xr:uid="{00000000-0005-0000-0000-0000C30A0000}"/>
    <cellStyle name="Calculation 8 7 5 9" xfId="3461" xr:uid="{00000000-0005-0000-0000-0000C40A0000}"/>
    <cellStyle name="Calculation 8 7 5 9 2" xfId="3462" xr:uid="{00000000-0005-0000-0000-0000C50A0000}"/>
    <cellStyle name="Calculation 8 7 6" xfId="3463" xr:uid="{00000000-0005-0000-0000-0000C60A0000}"/>
    <cellStyle name="Calculation 8 7 6 2" xfId="3464" xr:uid="{00000000-0005-0000-0000-0000C70A0000}"/>
    <cellStyle name="Calculation 8 7 7" xfId="3465" xr:uid="{00000000-0005-0000-0000-0000C80A0000}"/>
    <cellStyle name="Calculation 8 7 7 2" xfId="3466" xr:uid="{00000000-0005-0000-0000-0000C90A0000}"/>
    <cellStyle name="Calculation 8 7 8" xfId="3467" xr:uid="{00000000-0005-0000-0000-0000CA0A0000}"/>
    <cellStyle name="Calculation 8 7 8 2" xfId="3468" xr:uid="{00000000-0005-0000-0000-0000CB0A0000}"/>
    <cellStyle name="Calculation 8 7 9" xfId="3469" xr:uid="{00000000-0005-0000-0000-0000CC0A0000}"/>
    <cellStyle name="Calculation 8 7 9 2" xfId="3470" xr:uid="{00000000-0005-0000-0000-0000CD0A0000}"/>
    <cellStyle name="Calculation 8 8" xfId="3471" xr:uid="{00000000-0005-0000-0000-0000CE0A0000}"/>
    <cellStyle name="Calculation 8 8 10" xfId="3472" xr:uid="{00000000-0005-0000-0000-0000CF0A0000}"/>
    <cellStyle name="Calculation 8 8 10 2" xfId="3473" xr:uid="{00000000-0005-0000-0000-0000D00A0000}"/>
    <cellStyle name="Calculation 8 8 11" xfId="3474" xr:uid="{00000000-0005-0000-0000-0000D10A0000}"/>
    <cellStyle name="Calculation 8 8 11 2" xfId="3475" xr:uid="{00000000-0005-0000-0000-0000D20A0000}"/>
    <cellStyle name="Calculation 8 8 12" xfId="3476" xr:uid="{00000000-0005-0000-0000-0000D30A0000}"/>
    <cellStyle name="Calculation 8 8 12 2" xfId="3477" xr:uid="{00000000-0005-0000-0000-0000D40A0000}"/>
    <cellStyle name="Calculation 8 8 13" xfId="3478" xr:uid="{00000000-0005-0000-0000-0000D50A0000}"/>
    <cellStyle name="Calculation 8 8 13 2" xfId="3479" xr:uid="{00000000-0005-0000-0000-0000D60A0000}"/>
    <cellStyle name="Calculation 8 8 14" xfId="3480" xr:uid="{00000000-0005-0000-0000-0000D70A0000}"/>
    <cellStyle name="Calculation 8 8 14 2" xfId="3481" xr:uid="{00000000-0005-0000-0000-0000D80A0000}"/>
    <cellStyle name="Calculation 8 8 15" xfId="3482" xr:uid="{00000000-0005-0000-0000-0000D90A0000}"/>
    <cellStyle name="Calculation 8 8 15 2" xfId="3483" xr:uid="{00000000-0005-0000-0000-0000DA0A0000}"/>
    <cellStyle name="Calculation 8 8 16" xfId="3484" xr:uid="{00000000-0005-0000-0000-0000DB0A0000}"/>
    <cellStyle name="Calculation 8 8 16 2" xfId="3485" xr:uid="{00000000-0005-0000-0000-0000DC0A0000}"/>
    <cellStyle name="Calculation 8 8 17" xfId="3486" xr:uid="{00000000-0005-0000-0000-0000DD0A0000}"/>
    <cellStyle name="Calculation 8 8 17 2" xfId="3487" xr:uid="{00000000-0005-0000-0000-0000DE0A0000}"/>
    <cellStyle name="Calculation 8 8 18" xfId="3488" xr:uid="{00000000-0005-0000-0000-0000DF0A0000}"/>
    <cellStyle name="Calculation 8 8 2" xfId="3489" xr:uid="{00000000-0005-0000-0000-0000E00A0000}"/>
    <cellStyle name="Calculation 8 8 2 10" xfId="3490" xr:uid="{00000000-0005-0000-0000-0000E10A0000}"/>
    <cellStyle name="Calculation 8 8 2 10 2" xfId="3491" xr:uid="{00000000-0005-0000-0000-0000E20A0000}"/>
    <cellStyle name="Calculation 8 8 2 11" xfId="3492" xr:uid="{00000000-0005-0000-0000-0000E30A0000}"/>
    <cellStyle name="Calculation 8 8 2 11 2" xfId="3493" xr:uid="{00000000-0005-0000-0000-0000E40A0000}"/>
    <cellStyle name="Calculation 8 8 2 12" xfId="3494" xr:uid="{00000000-0005-0000-0000-0000E50A0000}"/>
    <cellStyle name="Calculation 8 8 2 12 2" xfId="3495" xr:uid="{00000000-0005-0000-0000-0000E60A0000}"/>
    <cellStyle name="Calculation 8 8 2 13" xfId="3496" xr:uid="{00000000-0005-0000-0000-0000E70A0000}"/>
    <cellStyle name="Calculation 8 8 2 13 2" xfId="3497" xr:uid="{00000000-0005-0000-0000-0000E80A0000}"/>
    <cellStyle name="Calculation 8 8 2 14" xfId="3498" xr:uid="{00000000-0005-0000-0000-0000E90A0000}"/>
    <cellStyle name="Calculation 8 8 2 14 2" xfId="3499" xr:uid="{00000000-0005-0000-0000-0000EA0A0000}"/>
    <cellStyle name="Calculation 8 8 2 15" xfId="3500" xr:uid="{00000000-0005-0000-0000-0000EB0A0000}"/>
    <cellStyle name="Calculation 8 8 2 15 2" xfId="3501" xr:uid="{00000000-0005-0000-0000-0000EC0A0000}"/>
    <cellStyle name="Calculation 8 8 2 16" xfId="3502" xr:uid="{00000000-0005-0000-0000-0000ED0A0000}"/>
    <cellStyle name="Calculation 8 8 2 16 2" xfId="3503" xr:uid="{00000000-0005-0000-0000-0000EE0A0000}"/>
    <cellStyle name="Calculation 8 8 2 17" xfId="3504" xr:uid="{00000000-0005-0000-0000-0000EF0A0000}"/>
    <cellStyle name="Calculation 8 8 2 17 2" xfId="3505" xr:uid="{00000000-0005-0000-0000-0000F00A0000}"/>
    <cellStyle name="Calculation 8 8 2 18" xfId="3506" xr:uid="{00000000-0005-0000-0000-0000F10A0000}"/>
    <cellStyle name="Calculation 8 8 2 2" xfId="3507" xr:uid="{00000000-0005-0000-0000-0000F20A0000}"/>
    <cellStyle name="Calculation 8 8 2 2 2" xfId="3508" xr:uid="{00000000-0005-0000-0000-0000F30A0000}"/>
    <cellStyle name="Calculation 8 8 2 3" xfId="3509" xr:uid="{00000000-0005-0000-0000-0000F40A0000}"/>
    <cellStyle name="Calculation 8 8 2 3 2" xfId="3510" xr:uid="{00000000-0005-0000-0000-0000F50A0000}"/>
    <cellStyle name="Calculation 8 8 2 4" xfId="3511" xr:uid="{00000000-0005-0000-0000-0000F60A0000}"/>
    <cellStyle name="Calculation 8 8 2 4 2" xfId="3512" xr:uid="{00000000-0005-0000-0000-0000F70A0000}"/>
    <cellStyle name="Calculation 8 8 2 5" xfId="3513" xr:uid="{00000000-0005-0000-0000-0000F80A0000}"/>
    <cellStyle name="Calculation 8 8 2 5 2" xfId="3514" xr:uid="{00000000-0005-0000-0000-0000F90A0000}"/>
    <cellStyle name="Calculation 8 8 2 6" xfId="3515" xr:uid="{00000000-0005-0000-0000-0000FA0A0000}"/>
    <cellStyle name="Calculation 8 8 2 6 2" xfId="3516" xr:uid="{00000000-0005-0000-0000-0000FB0A0000}"/>
    <cellStyle name="Calculation 8 8 2 7" xfId="3517" xr:uid="{00000000-0005-0000-0000-0000FC0A0000}"/>
    <cellStyle name="Calculation 8 8 2 7 2" xfId="3518" xr:uid="{00000000-0005-0000-0000-0000FD0A0000}"/>
    <cellStyle name="Calculation 8 8 2 8" xfId="3519" xr:uid="{00000000-0005-0000-0000-0000FE0A0000}"/>
    <cellStyle name="Calculation 8 8 2 8 2" xfId="3520" xr:uid="{00000000-0005-0000-0000-0000FF0A0000}"/>
    <cellStyle name="Calculation 8 8 2 9" xfId="3521" xr:uid="{00000000-0005-0000-0000-0000000B0000}"/>
    <cellStyle name="Calculation 8 8 2 9 2" xfId="3522" xr:uid="{00000000-0005-0000-0000-0000010B0000}"/>
    <cellStyle name="Calculation 8 8 3" xfId="3523" xr:uid="{00000000-0005-0000-0000-0000020B0000}"/>
    <cellStyle name="Calculation 8 8 3 10" xfId="3524" xr:uid="{00000000-0005-0000-0000-0000030B0000}"/>
    <cellStyle name="Calculation 8 8 3 10 2" xfId="3525" xr:uid="{00000000-0005-0000-0000-0000040B0000}"/>
    <cellStyle name="Calculation 8 8 3 11" xfId="3526" xr:uid="{00000000-0005-0000-0000-0000050B0000}"/>
    <cellStyle name="Calculation 8 8 3 11 2" xfId="3527" xr:uid="{00000000-0005-0000-0000-0000060B0000}"/>
    <cellStyle name="Calculation 8 8 3 12" xfId="3528" xr:uid="{00000000-0005-0000-0000-0000070B0000}"/>
    <cellStyle name="Calculation 8 8 3 12 2" xfId="3529" xr:uid="{00000000-0005-0000-0000-0000080B0000}"/>
    <cellStyle name="Calculation 8 8 3 13" xfId="3530" xr:uid="{00000000-0005-0000-0000-0000090B0000}"/>
    <cellStyle name="Calculation 8 8 3 13 2" xfId="3531" xr:uid="{00000000-0005-0000-0000-00000A0B0000}"/>
    <cellStyle name="Calculation 8 8 3 14" xfId="3532" xr:uid="{00000000-0005-0000-0000-00000B0B0000}"/>
    <cellStyle name="Calculation 8 8 3 14 2" xfId="3533" xr:uid="{00000000-0005-0000-0000-00000C0B0000}"/>
    <cellStyle name="Calculation 8 8 3 15" xfId="3534" xr:uid="{00000000-0005-0000-0000-00000D0B0000}"/>
    <cellStyle name="Calculation 8 8 3 15 2" xfId="3535" xr:uid="{00000000-0005-0000-0000-00000E0B0000}"/>
    <cellStyle name="Calculation 8 8 3 16" xfId="3536" xr:uid="{00000000-0005-0000-0000-00000F0B0000}"/>
    <cellStyle name="Calculation 8 8 3 2" xfId="3537" xr:uid="{00000000-0005-0000-0000-0000100B0000}"/>
    <cellStyle name="Calculation 8 8 3 2 2" xfId="3538" xr:uid="{00000000-0005-0000-0000-0000110B0000}"/>
    <cellStyle name="Calculation 8 8 3 3" xfId="3539" xr:uid="{00000000-0005-0000-0000-0000120B0000}"/>
    <cellStyle name="Calculation 8 8 3 3 2" xfId="3540" xr:uid="{00000000-0005-0000-0000-0000130B0000}"/>
    <cellStyle name="Calculation 8 8 3 4" xfId="3541" xr:uid="{00000000-0005-0000-0000-0000140B0000}"/>
    <cellStyle name="Calculation 8 8 3 4 2" xfId="3542" xr:uid="{00000000-0005-0000-0000-0000150B0000}"/>
    <cellStyle name="Calculation 8 8 3 5" xfId="3543" xr:uid="{00000000-0005-0000-0000-0000160B0000}"/>
    <cellStyle name="Calculation 8 8 3 5 2" xfId="3544" xr:uid="{00000000-0005-0000-0000-0000170B0000}"/>
    <cellStyle name="Calculation 8 8 3 6" xfId="3545" xr:uid="{00000000-0005-0000-0000-0000180B0000}"/>
    <cellStyle name="Calculation 8 8 3 6 2" xfId="3546" xr:uid="{00000000-0005-0000-0000-0000190B0000}"/>
    <cellStyle name="Calculation 8 8 3 7" xfId="3547" xr:uid="{00000000-0005-0000-0000-00001A0B0000}"/>
    <cellStyle name="Calculation 8 8 3 7 2" xfId="3548" xr:uid="{00000000-0005-0000-0000-00001B0B0000}"/>
    <cellStyle name="Calculation 8 8 3 8" xfId="3549" xr:uid="{00000000-0005-0000-0000-00001C0B0000}"/>
    <cellStyle name="Calculation 8 8 3 8 2" xfId="3550" xr:uid="{00000000-0005-0000-0000-00001D0B0000}"/>
    <cellStyle name="Calculation 8 8 3 9" xfId="3551" xr:uid="{00000000-0005-0000-0000-00001E0B0000}"/>
    <cellStyle name="Calculation 8 8 3 9 2" xfId="3552" xr:uid="{00000000-0005-0000-0000-00001F0B0000}"/>
    <cellStyle name="Calculation 8 8 4" xfId="3553" xr:uid="{00000000-0005-0000-0000-0000200B0000}"/>
    <cellStyle name="Calculation 8 8 4 10" xfId="3554" xr:uid="{00000000-0005-0000-0000-0000210B0000}"/>
    <cellStyle name="Calculation 8 8 4 10 2" xfId="3555" xr:uid="{00000000-0005-0000-0000-0000220B0000}"/>
    <cellStyle name="Calculation 8 8 4 11" xfId="3556" xr:uid="{00000000-0005-0000-0000-0000230B0000}"/>
    <cellStyle name="Calculation 8 8 4 11 2" xfId="3557" xr:uid="{00000000-0005-0000-0000-0000240B0000}"/>
    <cellStyle name="Calculation 8 8 4 12" xfId="3558" xr:uid="{00000000-0005-0000-0000-0000250B0000}"/>
    <cellStyle name="Calculation 8 8 4 12 2" xfId="3559" xr:uid="{00000000-0005-0000-0000-0000260B0000}"/>
    <cellStyle name="Calculation 8 8 4 13" xfId="3560" xr:uid="{00000000-0005-0000-0000-0000270B0000}"/>
    <cellStyle name="Calculation 8 8 4 13 2" xfId="3561" xr:uid="{00000000-0005-0000-0000-0000280B0000}"/>
    <cellStyle name="Calculation 8 8 4 14" xfId="3562" xr:uid="{00000000-0005-0000-0000-0000290B0000}"/>
    <cellStyle name="Calculation 8 8 4 14 2" xfId="3563" xr:uid="{00000000-0005-0000-0000-00002A0B0000}"/>
    <cellStyle name="Calculation 8 8 4 15" xfId="3564" xr:uid="{00000000-0005-0000-0000-00002B0B0000}"/>
    <cellStyle name="Calculation 8 8 4 15 2" xfId="3565" xr:uid="{00000000-0005-0000-0000-00002C0B0000}"/>
    <cellStyle name="Calculation 8 8 4 16" xfId="3566" xr:uid="{00000000-0005-0000-0000-00002D0B0000}"/>
    <cellStyle name="Calculation 8 8 4 2" xfId="3567" xr:uid="{00000000-0005-0000-0000-00002E0B0000}"/>
    <cellStyle name="Calculation 8 8 4 2 2" xfId="3568" xr:uid="{00000000-0005-0000-0000-00002F0B0000}"/>
    <cellStyle name="Calculation 8 8 4 3" xfId="3569" xr:uid="{00000000-0005-0000-0000-0000300B0000}"/>
    <cellStyle name="Calculation 8 8 4 3 2" xfId="3570" xr:uid="{00000000-0005-0000-0000-0000310B0000}"/>
    <cellStyle name="Calculation 8 8 4 4" xfId="3571" xr:uid="{00000000-0005-0000-0000-0000320B0000}"/>
    <cellStyle name="Calculation 8 8 4 4 2" xfId="3572" xr:uid="{00000000-0005-0000-0000-0000330B0000}"/>
    <cellStyle name="Calculation 8 8 4 5" xfId="3573" xr:uid="{00000000-0005-0000-0000-0000340B0000}"/>
    <cellStyle name="Calculation 8 8 4 5 2" xfId="3574" xr:uid="{00000000-0005-0000-0000-0000350B0000}"/>
    <cellStyle name="Calculation 8 8 4 6" xfId="3575" xr:uid="{00000000-0005-0000-0000-0000360B0000}"/>
    <cellStyle name="Calculation 8 8 4 6 2" xfId="3576" xr:uid="{00000000-0005-0000-0000-0000370B0000}"/>
    <cellStyle name="Calculation 8 8 4 7" xfId="3577" xr:uid="{00000000-0005-0000-0000-0000380B0000}"/>
    <cellStyle name="Calculation 8 8 4 7 2" xfId="3578" xr:uid="{00000000-0005-0000-0000-0000390B0000}"/>
    <cellStyle name="Calculation 8 8 4 8" xfId="3579" xr:uid="{00000000-0005-0000-0000-00003A0B0000}"/>
    <cellStyle name="Calculation 8 8 4 8 2" xfId="3580" xr:uid="{00000000-0005-0000-0000-00003B0B0000}"/>
    <cellStyle name="Calculation 8 8 4 9" xfId="3581" xr:uid="{00000000-0005-0000-0000-00003C0B0000}"/>
    <cellStyle name="Calculation 8 8 4 9 2" xfId="3582" xr:uid="{00000000-0005-0000-0000-00003D0B0000}"/>
    <cellStyle name="Calculation 8 8 5" xfId="3583" xr:uid="{00000000-0005-0000-0000-00003E0B0000}"/>
    <cellStyle name="Calculation 8 8 5 10" xfId="3584" xr:uid="{00000000-0005-0000-0000-00003F0B0000}"/>
    <cellStyle name="Calculation 8 8 5 10 2" xfId="3585" xr:uid="{00000000-0005-0000-0000-0000400B0000}"/>
    <cellStyle name="Calculation 8 8 5 11" xfId="3586" xr:uid="{00000000-0005-0000-0000-0000410B0000}"/>
    <cellStyle name="Calculation 8 8 5 11 2" xfId="3587" xr:uid="{00000000-0005-0000-0000-0000420B0000}"/>
    <cellStyle name="Calculation 8 8 5 12" xfId="3588" xr:uid="{00000000-0005-0000-0000-0000430B0000}"/>
    <cellStyle name="Calculation 8 8 5 12 2" xfId="3589" xr:uid="{00000000-0005-0000-0000-0000440B0000}"/>
    <cellStyle name="Calculation 8 8 5 13" xfId="3590" xr:uid="{00000000-0005-0000-0000-0000450B0000}"/>
    <cellStyle name="Calculation 8 8 5 13 2" xfId="3591" xr:uid="{00000000-0005-0000-0000-0000460B0000}"/>
    <cellStyle name="Calculation 8 8 5 14" xfId="3592" xr:uid="{00000000-0005-0000-0000-0000470B0000}"/>
    <cellStyle name="Calculation 8 8 5 2" xfId="3593" xr:uid="{00000000-0005-0000-0000-0000480B0000}"/>
    <cellStyle name="Calculation 8 8 5 2 2" xfId="3594" xr:uid="{00000000-0005-0000-0000-0000490B0000}"/>
    <cellStyle name="Calculation 8 8 5 3" xfId="3595" xr:uid="{00000000-0005-0000-0000-00004A0B0000}"/>
    <cellStyle name="Calculation 8 8 5 3 2" xfId="3596" xr:uid="{00000000-0005-0000-0000-00004B0B0000}"/>
    <cellStyle name="Calculation 8 8 5 4" xfId="3597" xr:uid="{00000000-0005-0000-0000-00004C0B0000}"/>
    <cellStyle name="Calculation 8 8 5 4 2" xfId="3598" xr:uid="{00000000-0005-0000-0000-00004D0B0000}"/>
    <cellStyle name="Calculation 8 8 5 5" xfId="3599" xr:uid="{00000000-0005-0000-0000-00004E0B0000}"/>
    <cellStyle name="Calculation 8 8 5 5 2" xfId="3600" xr:uid="{00000000-0005-0000-0000-00004F0B0000}"/>
    <cellStyle name="Calculation 8 8 5 6" xfId="3601" xr:uid="{00000000-0005-0000-0000-0000500B0000}"/>
    <cellStyle name="Calculation 8 8 5 6 2" xfId="3602" xr:uid="{00000000-0005-0000-0000-0000510B0000}"/>
    <cellStyle name="Calculation 8 8 5 7" xfId="3603" xr:uid="{00000000-0005-0000-0000-0000520B0000}"/>
    <cellStyle name="Calculation 8 8 5 7 2" xfId="3604" xr:uid="{00000000-0005-0000-0000-0000530B0000}"/>
    <cellStyle name="Calculation 8 8 5 8" xfId="3605" xr:uid="{00000000-0005-0000-0000-0000540B0000}"/>
    <cellStyle name="Calculation 8 8 5 8 2" xfId="3606" xr:uid="{00000000-0005-0000-0000-0000550B0000}"/>
    <cellStyle name="Calculation 8 8 5 9" xfId="3607" xr:uid="{00000000-0005-0000-0000-0000560B0000}"/>
    <cellStyle name="Calculation 8 8 5 9 2" xfId="3608" xr:uid="{00000000-0005-0000-0000-0000570B0000}"/>
    <cellStyle name="Calculation 8 8 6" xfId="3609" xr:uid="{00000000-0005-0000-0000-0000580B0000}"/>
    <cellStyle name="Calculation 8 8 6 2" xfId="3610" xr:uid="{00000000-0005-0000-0000-0000590B0000}"/>
    <cellStyle name="Calculation 8 8 7" xfId="3611" xr:uid="{00000000-0005-0000-0000-00005A0B0000}"/>
    <cellStyle name="Calculation 8 8 7 2" xfId="3612" xr:uid="{00000000-0005-0000-0000-00005B0B0000}"/>
    <cellStyle name="Calculation 8 8 8" xfId="3613" xr:uid="{00000000-0005-0000-0000-00005C0B0000}"/>
    <cellStyle name="Calculation 8 8 8 2" xfId="3614" xr:uid="{00000000-0005-0000-0000-00005D0B0000}"/>
    <cellStyle name="Calculation 8 8 9" xfId="3615" xr:uid="{00000000-0005-0000-0000-00005E0B0000}"/>
    <cellStyle name="Calculation 8 8 9 2" xfId="3616" xr:uid="{00000000-0005-0000-0000-00005F0B0000}"/>
    <cellStyle name="Calculation 8 9" xfId="3617" xr:uid="{00000000-0005-0000-0000-0000600B0000}"/>
    <cellStyle name="Calculation 8 9 10" xfId="3618" xr:uid="{00000000-0005-0000-0000-0000610B0000}"/>
    <cellStyle name="Calculation 8 9 10 2" xfId="3619" xr:uid="{00000000-0005-0000-0000-0000620B0000}"/>
    <cellStyle name="Calculation 8 9 11" xfId="3620" xr:uid="{00000000-0005-0000-0000-0000630B0000}"/>
    <cellStyle name="Calculation 8 9 11 2" xfId="3621" xr:uid="{00000000-0005-0000-0000-0000640B0000}"/>
    <cellStyle name="Calculation 8 9 12" xfId="3622" xr:uid="{00000000-0005-0000-0000-0000650B0000}"/>
    <cellStyle name="Calculation 8 9 12 2" xfId="3623" xr:uid="{00000000-0005-0000-0000-0000660B0000}"/>
    <cellStyle name="Calculation 8 9 13" xfId="3624" xr:uid="{00000000-0005-0000-0000-0000670B0000}"/>
    <cellStyle name="Calculation 8 9 13 2" xfId="3625" xr:uid="{00000000-0005-0000-0000-0000680B0000}"/>
    <cellStyle name="Calculation 8 9 14" xfId="3626" xr:uid="{00000000-0005-0000-0000-0000690B0000}"/>
    <cellStyle name="Calculation 8 9 14 2" xfId="3627" xr:uid="{00000000-0005-0000-0000-00006A0B0000}"/>
    <cellStyle name="Calculation 8 9 15" xfId="3628" xr:uid="{00000000-0005-0000-0000-00006B0B0000}"/>
    <cellStyle name="Calculation 8 9 15 2" xfId="3629" xr:uid="{00000000-0005-0000-0000-00006C0B0000}"/>
    <cellStyle name="Calculation 8 9 16" xfId="3630" xr:uid="{00000000-0005-0000-0000-00006D0B0000}"/>
    <cellStyle name="Calculation 8 9 16 2" xfId="3631" xr:uid="{00000000-0005-0000-0000-00006E0B0000}"/>
    <cellStyle name="Calculation 8 9 17" xfId="3632" xr:uid="{00000000-0005-0000-0000-00006F0B0000}"/>
    <cellStyle name="Calculation 8 9 17 2" xfId="3633" xr:uid="{00000000-0005-0000-0000-0000700B0000}"/>
    <cellStyle name="Calculation 8 9 18" xfId="3634" xr:uid="{00000000-0005-0000-0000-0000710B0000}"/>
    <cellStyle name="Calculation 8 9 2" xfId="3635" xr:uid="{00000000-0005-0000-0000-0000720B0000}"/>
    <cellStyle name="Calculation 8 9 2 10" xfId="3636" xr:uid="{00000000-0005-0000-0000-0000730B0000}"/>
    <cellStyle name="Calculation 8 9 2 10 2" xfId="3637" xr:uid="{00000000-0005-0000-0000-0000740B0000}"/>
    <cellStyle name="Calculation 8 9 2 11" xfId="3638" xr:uid="{00000000-0005-0000-0000-0000750B0000}"/>
    <cellStyle name="Calculation 8 9 2 11 2" xfId="3639" xr:uid="{00000000-0005-0000-0000-0000760B0000}"/>
    <cellStyle name="Calculation 8 9 2 12" xfId="3640" xr:uid="{00000000-0005-0000-0000-0000770B0000}"/>
    <cellStyle name="Calculation 8 9 2 12 2" xfId="3641" xr:uid="{00000000-0005-0000-0000-0000780B0000}"/>
    <cellStyle name="Calculation 8 9 2 13" xfId="3642" xr:uid="{00000000-0005-0000-0000-0000790B0000}"/>
    <cellStyle name="Calculation 8 9 2 13 2" xfId="3643" xr:uid="{00000000-0005-0000-0000-00007A0B0000}"/>
    <cellStyle name="Calculation 8 9 2 14" xfId="3644" xr:uid="{00000000-0005-0000-0000-00007B0B0000}"/>
    <cellStyle name="Calculation 8 9 2 14 2" xfId="3645" xr:uid="{00000000-0005-0000-0000-00007C0B0000}"/>
    <cellStyle name="Calculation 8 9 2 15" xfId="3646" xr:uid="{00000000-0005-0000-0000-00007D0B0000}"/>
    <cellStyle name="Calculation 8 9 2 15 2" xfId="3647" xr:uid="{00000000-0005-0000-0000-00007E0B0000}"/>
    <cellStyle name="Calculation 8 9 2 16" xfId="3648" xr:uid="{00000000-0005-0000-0000-00007F0B0000}"/>
    <cellStyle name="Calculation 8 9 2 16 2" xfId="3649" xr:uid="{00000000-0005-0000-0000-0000800B0000}"/>
    <cellStyle name="Calculation 8 9 2 17" xfId="3650" xr:uid="{00000000-0005-0000-0000-0000810B0000}"/>
    <cellStyle name="Calculation 8 9 2 17 2" xfId="3651" xr:uid="{00000000-0005-0000-0000-0000820B0000}"/>
    <cellStyle name="Calculation 8 9 2 18" xfId="3652" xr:uid="{00000000-0005-0000-0000-0000830B0000}"/>
    <cellStyle name="Calculation 8 9 2 2" xfId="3653" xr:uid="{00000000-0005-0000-0000-0000840B0000}"/>
    <cellStyle name="Calculation 8 9 2 2 2" xfId="3654" xr:uid="{00000000-0005-0000-0000-0000850B0000}"/>
    <cellStyle name="Calculation 8 9 2 3" xfId="3655" xr:uid="{00000000-0005-0000-0000-0000860B0000}"/>
    <cellStyle name="Calculation 8 9 2 3 2" xfId="3656" xr:uid="{00000000-0005-0000-0000-0000870B0000}"/>
    <cellStyle name="Calculation 8 9 2 4" xfId="3657" xr:uid="{00000000-0005-0000-0000-0000880B0000}"/>
    <cellStyle name="Calculation 8 9 2 4 2" xfId="3658" xr:uid="{00000000-0005-0000-0000-0000890B0000}"/>
    <cellStyle name="Calculation 8 9 2 5" xfId="3659" xr:uid="{00000000-0005-0000-0000-00008A0B0000}"/>
    <cellStyle name="Calculation 8 9 2 5 2" xfId="3660" xr:uid="{00000000-0005-0000-0000-00008B0B0000}"/>
    <cellStyle name="Calculation 8 9 2 6" xfId="3661" xr:uid="{00000000-0005-0000-0000-00008C0B0000}"/>
    <cellStyle name="Calculation 8 9 2 6 2" xfId="3662" xr:uid="{00000000-0005-0000-0000-00008D0B0000}"/>
    <cellStyle name="Calculation 8 9 2 7" xfId="3663" xr:uid="{00000000-0005-0000-0000-00008E0B0000}"/>
    <cellStyle name="Calculation 8 9 2 7 2" xfId="3664" xr:uid="{00000000-0005-0000-0000-00008F0B0000}"/>
    <cellStyle name="Calculation 8 9 2 8" xfId="3665" xr:uid="{00000000-0005-0000-0000-0000900B0000}"/>
    <cellStyle name="Calculation 8 9 2 8 2" xfId="3666" xr:uid="{00000000-0005-0000-0000-0000910B0000}"/>
    <cellStyle name="Calculation 8 9 2 9" xfId="3667" xr:uid="{00000000-0005-0000-0000-0000920B0000}"/>
    <cellStyle name="Calculation 8 9 2 9 2" xfId="3668" xr:uid="{00000000-0005-0000-0000-0000930B0000}"/>
    <cellStyle name="Calculation 8 9 3" xfId="3669" xr:uid="{00000000-0005-0000-0000-0000940B0000}"/>
    <cellStyle name="Calculation 8 9 3 10" xfId="3670" xr:uid="{00000000-0005-0000-0000-0000950B0000}"/>
    <cellStyle name="Calculation 8 9 3 10 2" xfId="3671" xr:uid="{00000000-0005-0000-0000-0000960B0000}"/>
    <cellStyle name="Calculation 8 9 3 11" xfId="3672" xr:uid="{00000000-0005-0000-0000-0000970B0000}"/>
    <cellStyle name="Calculation 8 9 3 11 2" xfId="3673" xr:uid="{00000000-0005-0000-0000-0000980B0000}"/>
    <cellStyle name="Calculation 8 9 3 12" xfId="3674" xr:uid="{00000000-0005-0000-0000-0000990B0000}"/>
    <cellStyle name="Calculation 8 9 3 12 2" xfId="3675" xr:uid="{00000000-0005-0000-0000-00009A0B0000}"/>
    <cellStyle name="Calculation 8 9 3 13" xfId="3676" xr:uid="{00000000-0005-0000-0000-00009B0B0000}"/>
    <cellStyle name="Calculation 8 9 3 13 2" xfId="3677" xr:uid="{00000000-0005-0000-0000-00009C0B0000}"/>
    <cellStyle name="Calculation 8 9 3 14" xfId="3678" xr:uid="{00000000-0005-0000-0000-00009D0B0000}"/>
    <cellStyle name="Calculation 8 9 3 14 2" xfId="3679" xr:uid="{00000000-0005-0000-0000-00009E0B0000}"/>
    <cellStyle name="Calculation 8 9 3 15" xfId="3680" xr:uid="{00000000-0005-0000-0000-00009F0B0000}"/>
    <cellStyle name="Calculation 8 9 3 15 2" xfId="3681" xr:uid="{00000000-0005-0000-0000-0000A00B0000}"/>
    <cellStyle name="Calculation 8 9 3 16" xfId="3682" xr:uid="{00000000-0005-0000-0000-0000A10B0000}"/>
    <cellStyle name="Calculation 8 9 3 2" xfId="3683" xr:uid="{00000000-0005-0000-0000-0000A20B0000}"/>
    <cellStyle name="Calculation 8 9 3 2 2" xfId="3684" xr:uid="{00000000-0005-0000-0000-0000A30B0000}"/>
    <cellStyle name="Calculation 8 9 3 3" xfId="3685" xr:uid="{00000000-0005-0000-0000-0000A40B0000}"/>
    <cellStyle name="Calculation 8 9 3 3 2" xfId="3686" xr:uid="{00000000-0005-0000-0000-0000A50B0000}"/>
    <cellStyle name="Calculation 8 9 3 4" xfId="3687" xr:uid="{00000000-0005-0000-0000-0000A60B0000}"/>
    <cellStyle name="Calculation 8 9 3 4 2" xfId="3688" xr:uid="{00000000-0005-0000-0000-0000A70B0000}"/>
    <cellStyle name="Calculation 8 9 3 5" xfId="3689" xr:uid="{00000000-0005-0000-0000-0000A80B0000}"/>
    <cellStyle name="Calculation 8 9 3 5 2" xfId="3690" xr:uid="{00000000-0005-0000-0000-0000A90B0000}"/>
    <cellStyle name="Calculation 8 9 3 6" xfId="3691" xr:uid="{00000000-0005-0000-0000-0000AA0B0000}"/>
    <cellStyle name="Calculation 8 9 3 6 2" xfId="3692" xr:uid="{00000000-0005-0000-0000-0000AB0B0000}"/>
    <cellStyle name="Calculation 8 9 3 7" xfId="3693" xr:uid="{00000000-0005-0000-0000-0000AC0B0000}"/>
    <cellStyle name="Calculation 8 9 3 7 2" xfId="3694" xr:uid="{00000000-0005-0000-0000-0000AD0B0000}"/>
    <cellStyle name="Calculation 8 9 3 8" xfId="3695" xr:uid="{00000000-0005-0000-0000-0000AE0B0000}"/>
    <cellStyle name="Calculation 8 9 3 8 2" xfId="3696" xr:uid="{00000000-0005-0000-0000-0000AF0B0000}"/>
    <cellStyle name="Calculation 8 9 3 9" xfId="3697" xr:uid="{00000000-0005-0000-0000-0000B00B0000}"/>
    <cellStyle name="Calculation 8 9 3 9 2" xfId="3698" xr:uid="{00000000-0005-0000-0000-0000B10B0000}"/>
    <cellStyle name="Calculation 8 9 4" xfId="3699" xr:uid="{00000000-0005-0000-0000-0000B20B0000}"/>
    <cellStyle name="Calculation 8 9 4 10" xfId="3700" xr:uid="{00000000-0005-0000-0000-0000B30B0000}"/>
    <cellStyle name="Calculation 8 9 4 10 2" xfId="3701" xr:uid="{00000000-0005-0000-0000-0000B40B0000}"/>
    <cellStyle name="Calculation 8 9 4 11" xfId="3702" xr:uid="{00000000-0005-0000-0000-0000B50B0000}"/>
    <cellStyle name="Calculation 8 9 4 11 2" xfId="3703" xr:uid="{00000000-0005-0000-0000-0000B60B0000}"/>
    <cellStyle name="Calculation 8 9 4 12" xfId="3704" xr:uid="{00000000-0005-0000-0000-0000B70B0000}"/>
    <cellStyle name="Calculation 8 9 4 12 2" xfId="3705" xr:uid="{00000000-0005-0000-0000-0000B80B0000}"/>
    <cellStyle name="Calculation 8 9 4 13" xfId="3706" xr:uid="{00000000-0005-0000-0000-0000B90B0000}"/>
    <cellStyle name="Calculation 8 9 4 13 2" xfId="3707" xr:uid="{00000000-0005-0000-0000-0000BA0B0000}"/>
    <cellStyle name="Calculation 8 9 4 14" xfId="3708" xr:uid="{00000000-0005-0000-0000-0000BB0B0000}"/>
    <cellStyle name="Calculation 8 9 4 14 2" xfId="3709" xr:uid="{00000000-0005-0000-0000-0000BC0B0000}"/>
    <cellStyle name="Calculation 8 9 4 15" xfId="3710" xr:uid="{00000000-0005-0000-0000-0000BD0B0000}"/>
    <cellStyle name="Calculation 8 9 4 15 2" xfId="3711" xr:uid="{00000000-0005-0000-0000-0000BE0B0000}"/>
    <cellStyle name="Calculation 8 9 4 16" xfId="3712" xr:uid="{00000000-0005-0000-0000-0000BF0B0000}"/>
    <cellStyle name="Calculation 8 9 4 2" xfId="3713" xr:uid="{00000000-0005-0000-0000-0000C00B0000}"/>
    <cellStyle name="Calculation 8 9 4 2 2" xfId="3714" xr:uid="{00000000-0005-0000-0000-0000C10B0000}"/>
    <cellStyle name="Calculation 8 9 4 3" xfId="3715" xr:uid="{00000000-0005-0000-0000-0000C20B0000}"/>
    <cellStyle name="Calculation 8 9 4 3 2" xfId="3716" xr:uid="{00000000-0005-0000-0000-0000C30B0000}"/>
    <cellStyle name="Calculation 8 9 4 4" xfId="3717" xr:uid="{00000000-0005-0000-0000-0000C40B0000}"/>
    <cellStyle name="Calculation 8 9 4 4 2" xfId="3718" xr:uid="{00000000-0005-0000-0000-0000C50B0000}"/>
    <cellStyle name="Calculation 8 9 4 5" xfId="3719" xr:uid="{00000000-0005-0000-0000-0000C60B0000}"/>
    <cellStyle name="Calculation 8 9 4 5 2" xfId="3720" xr:uid="{00000000-0005-0000-0000-0000C70B0000}"/>
    <cellStyle name="Calculation 8 9 4 6" xfId="3721" xr:uid="{00000000-0005-0000-0000-0000C80B0000}"/>
    <cellStyle name="Calculation 8 9 4 6 2" xfId="3722" xr:uid="{00000000-0005-0000-0000-0000C90B0000}"/>
    <cellStyle name="Calculation 8 9 4 7" xfId="3723" xr:uid="{00000000-0005-0000-0000-0000CA0B0000}"/>
    <cellStyle name="Calculation 8 9 4 7 2" xfId="3724" xr:uid="{00000000-0005-0000-0000-0000CB0B0000}"/>
    <cellStyle name="Calculation 8 9 4 8" xfId="3725" xr:uid="{00000000-0005-0000-0000-0000CC0B0000}"/>
    <cellStyle name="Calculation 8 9 4 8 2" xfId="3726" xr:uid="{00000000-0005-0000-0000-0000CD0B0000}"/>
    <cellStyle name="Calculation 8 9 4 9" xfId="3727" xr:uid="{00000000-0005-0000-0000-0000CE0B0000}"/>
    <cellStyle name="Calculation 8 9 4 9 2" xfId="3728" xr:uid="{00000000-0005-0000-0000-0000CF0B0000}"/>
    <cellStyle name="Calculation 8 9 5" xfId="3729" xr:uid="{00000000-0005-0000-0000-0000D00B0000}"/>
    <cellStyle name="Calculation 8 9 5 10" xfId="3730" xr:uid="{00000000-0005-0000-0000-0000D10B0000}"/>
    <cellStyle name="Calculation 8 9 5 10 2" xfId="3731" xr:uid="{00000000-0005-0000-0000-0000D20B0000}"/>
    <cellStyle name="Calculation 8 9 5 11" xfId="3732" xr:uid="{00000000-0005-0000-0000-0000D30B0000}"/>
    <cellStyle name="Calculation 8 9 5 11 2" xfId="3733" xr:uid="{00000000-0005-0000-0000-0000D40B0000}"/>
    <cellStyle name="Calculation 8 9 5 12" xfId="3734" xr:uid="{00000000-0005-0000-0000-0000D50B0000}"/>
    <cellStyle name="Calculation 8 9 5 12 2" xfId="3735" xr:uid="{00000000-0005-0000-0000-0000D60B0000}"/>
    <cellStyle name="Calculation 8 9 5 13" xfId="3736" xr:uid="{00000000-0005-0000-0000-0000D70B0000}"/>
    <cellStyle name="Calculation 8 9 5 13 2" xfId="3737" xr:uid="{00000000-0005-0000-0000-0000D80B0000}"/>
    <cellStyle name="Calculation 8 9 5 14" xfId="3738" xr:uid="{00000000-0005-0000-0000-0000D90B0000}"/>
    <cellStyle name="Calculation 8 9 5 2" xfId="3739" xr:uid="{00000000-0005-0000-0000-0000DA0B0000}"/>
    <cellStyle name="Calculation 8 9 5 2 2" xfId="3740" xr:uid="{00000000-0005-0000-0000-0000DB0B0000}"/>
    <cellStyle name="Calculation 8 9 5 3" xfId="3741" xr:uid="{00000000-0005-0000-0000-0000DC0B0000}"/>
    <cellStyle name="Calculation 8 9 5 3 2" xfId="3742" xr:uid="{00000000-0005-0000-0000-0000DD0B0000}"/>
    <cellStyle name="Calculation 8 9 5 4" xfId="3743" xr:uid="{00000000-0005-0000-0000-0000DE0B0000}"/>
    <cellStyle name="Calculation 8 9 5 4 2" xfId="3744" xr:uid="{00000000-0005-0000-0000-0000DF0B0000}"/>
    <cellStyle name="Calculation 8 9 5 5" xfId="3745" xr:uid="{00000000-0005-0000-0000-0000E00B0000}"/>
    <cellStyle name="Calculation 8 9 5 5 2" xfId="3746" xr:uid="{00000000-0005-0000-0000-0000E10B0000}"/>
    <cellStyle name="Calculation 8 9 5 6" xfId="3747" xr:uid="{00000000-0005-0000-0000-0000E20B0000}"/>
    <cellStyle name="Calculation 8 9 5 6 2" xfId="3748" xr:uid="{00000000-0005-0000-0000-0000E30B0000}"/>
    <cellStyle name="Calculation 8 9 5 7" xfId="3749" xr:uid="{00000000-0005-0000-0000-0000E40B0000}"/>
    <cellStyle name="Calculation 8 9 5 7 2" xfId="3750" xr:uid="{00000000-0005-0000-0000-0000E50B0000}"/>
    <cellStyle name="Calculation 8 9 5 8" xfId="3751" xr:uid="{00000000-0005-0000-0000-0000E60B0000}"/>
    <cellStyle name="Calculation 8 9 5 8 2" xfId="3752" xr:uid="{00000000-0005-0000-0000-0000E70B0000}"/>
    <cellStyle name="Calculation 8 9 5 9" xfId="3753" xr:uid="{00000000-0005-0000-0000-0000E80B0000}"/>
    <cellStyle name="Calculation 8 9 5 9 2" xfId="3754" xr:uid="{00000000-0005-0000-0000-0000E90B0000}"/>
    <cellStyle name="Calculation 8 9 6" xfId="3755" xr:uid="{00000000-0005-0000-0000-0000EA0B0000}"/>
    <cellStyle name="Calculation 8 9 6 2" xfId="3756" xr:uid="{00000000-0005-0000-0000-0000EB0B0000}"/>
    <cellStyle name="Calculation 8 9 7" xfId="3757" xr:uid="{00000000-0005-0000-0000-0000EC0B0000}"/>
    <cellStyle name="Calculation 8 9 7 2" xfId="3758" xr:uid="{00000000-0005-0000-0000-0000ED0B0000}"/>
    <cellStyle name="Calculation 8 9 8" xfId="3759" xr:uid="{00000000-0005-0000-0000-0000EE0B0000}"/>
    <cellStyle name="Calculation 8 9 8 2" xfId="3760" xr:uid="{00000000-0005-0000-0000-0000EF0B0000}"/>
    <cellStyle name="Calculation 8 9 9" xfId="3761" xr:uid="{00000000-0005-0000-0000-0000F00B0000}"/>
    <cellStyle name="Calculation 8 9 9 2" xfId="3762" xr:uid="{00000000-0005-0000-0000-0000F10B0000}"/>
    <cellStyle name="Calculation 9" xfId="3763" xr:uid="{00000000-0005-0000-0000-0000F20B0000}"/>
    <cellStyle name="Calculation 9 10" xfId="3764" xr:uid="{00000000-0005-0000-0000-0000F30B0000}"/>
    <cellStyle name="Calculation 9 10 10" xfId="3765" xr:uid="{00000000-0005-0000-0000-0000F40B0000}"/>
    <cellStyle name="Calculation 9 10 10 2" xfId="3766" xr:uid="{00000000-0005-0000-0000-0000F50B0000}"/>
    <cellStyle name="Calculation 9 10 11" xfId="3767" xr:uid="{00000000-0005-0000-0000-0000F60B0000}"/>
    <cellStyle name="Calculation 9 10 11 2" xfId="3768" xr:uid="{00000000-0005-0000-0000-0000F70B0000}"/>
    <cellStyle name="Calculation 9 10 12" xfId="3769" xr:uid="{00000000-0005-0000-0000-0000F80B0000}"/>
    <cellStyle name="Calculation 9 10 12 2" xfId="3770" xr:uid="{00000000-0005-0000-0000-0000F90B0000}"/>
    <cellStyle name="Calculation 9 10 13" xfId="3771" xr:uid="{00000000-0005-0000-0000-0000FA0B0000}"/>
    <cellStyle name="Calculation 9 10 13 2" xfId="3772" xr:uid="{00000000-0005-0000-0000-0000FB0B0000}"/>
    <cellStyle name="Calculation 9 10 14" xfId="3773" xr:uid="{00000000-0005-0000-0000-0000FC0B0000}"/>
    <cellStyle name="Calculation 9 10 14 2" xfId="3774" xr:uid="{00000000-0005-0000-0000-0000FD0B0000}"/>
    <cellStyle name="Calculation 9 10 15" xfId="3775" xr:uid="{00000000-0005-0000-0000-0000FE0B0000}"/>
    <cellStyle name="Calculation 9 10 15 2" xfId="3776" xr:uid="{00000000-0005-0000-0000-0000FF0B0000}"/>
    <cellStyle name="Calculation 9 10 16" xfId="3777" xr:uid="{00000000-0005-0000-0000-0000000C0000}"/>
    <cellStyle name="Calculation 9 10 16 2" xfId="3778" xr:uid="{00000000-0005-0000-0000-0000010C0000}"/>
    <cellStyle name="Calculation 9 10 17" xfId="3779" xr:uid="{00000000-0005-0000-0000-0000020C0000}"/>
    <cellStyle name="Calculation 9 10 17 2" xfId="3780" xr:uid="{00000000-0005-0000-0000-0000030C0000}"/>
    <cellStyle name="Calculation 9 10 18" xfId="3781" xr:uid="{00000000-0005-0000-0000-0000040C0000}"/>
    <cellStyle name="Calculation 9 10 2" xfId="3782" xr:uid="{00000000-0005-0000-0000-0000050C0000}"/>
    <cellStyle name="Calculation 9 10 2 2" xfId="3783" xr:uid="{00000000-0005-0000-0000-0000060C0000}"/>
    <cellStyle name="Calculation 9 10 3" xfId="3784" xr:uid="{00000000-0005-0000-0000-0000070C0000}"/>
    <cellStyle name="Calculation 9 10 3 2" xfId="3785" xr:uid="{00000000-0005-0000-0000-0000080C0000}"/>
    <cellStyle name="Calculation 9 10 4" xfId="3786" xr:uid="{00000000-0005-0000-0000-0000090C0000}"/>
    <cellStyle name="Calculation 9 10 4 2" xfId="3787" xr:uid="{00000000-0005-0000-0000-00000A0C0000}"/>
    <cellStyle name="Calculation 9 10 5" xfId="3788" xr:uid="{00000000-0005-0000-0000-00000B0C0000}"/>
    <cellStyle name="Calculation 9 10 5 2" xfId="3789" xr:uid="{00000000-0005-0000-0000-00000C0C0000}"/>
    <cellStyle name="Calculation 9 10 6" xfId="3790" xr:uid="{00000000-0005-0000-0000-00000D0C0000}"/>
    <cellStyle name="Calculation 9 10 6 2" xfId="3791" xr:uid="{00000000-0005-0000-0000-00000E0C0000}"/>
    <cellStyle name="Calculation 9 10 7" xfId="3792" xr:uid="{00000000-0005-0000-0000-00000F0C0000}"/>
    <cellStyle name="Calculation 9 10 7 2" xfId="3793" xr:uid="{00000000-0005-0000-0000-0000100C0000}"/>
    <cellStyle name="Calculation 9 10 8" xfId="3794" xr:uid="{00000000-0005-0000-0000-0000110C0000}"/>
    <cellStyle name="Calculation 9 10 8 2" xfId="3795" xr:uid="{00000000-0005-0000-0000-0000120C0000}"/>
    <cellStyle name="Calculation 9 10 9" xfId="3796" xr:uid="{00000000-0005-0000-0000-0000130C0000}"/>
    <cellStyle name="Calculation 9 10 9 2" xfId="3797" xr:uid="{00000000-0005-0000-0000-0000140C0000}"/>
    <cellStyle name="Calculation 9 11" xfId="3798" xr:uid="{00000000-0005-0000-0000-0000150C0000}"/>
    <cellStyle name="Calculation 9 11 10" xfId="3799" xr:uid="{00000000-0005-0000-0000-0000160C0000}"/>
    <cellStyle name="Calculation 9 11 10 2" xfId="3800" xr:uid="{00000000-0005-0000-0000-0000170C0000}"/>
    <cellStyle name="Calculation 9 11 11" xfId="3801" xr:uid="{00000000-0005-0000-0000-0000180C0000}"/>
    <cellStyle name="Calculation 9 11 11 2" xfId="3802" xr:uid="{00000000-0005-0000-0000-0000190C0000}"/>
    <cellStyle name="Calculation 9 11 12" xfId="3803" xr:uid="{00000000-0005-0000-0000-00001A0C0000}"/>
    <cellStyle name="Calculation 9 11 12 2" xfId="3804" xr:uid="{00000000-0005-0000-0000-00001B0C0000}"/>
    <cellStyle name="Calculation 9 11 13" xfId="3805" xr:uid="{00000000-0005-0000-0000-00001C0C0000}"/>
    <cellStyle name="Calculation 9 11 13 2" xfId="3806" xr:uid="{00000000-0005-0000-0000-00001D0C0000}"/>
    <cellStyle name="Calculation 9 11 14" xfId="3807" xr:uid="{00000000-0005-0000-0000-00001E0C0000}"/>
    <cellStyle name="Calculation 9 11 14 2" xfId="3808" xr:uid="{00000000-0005-0000-0000-00001F0C0000}"/>
    <cellStyle name="Calculation 9 11 15" xfId="3809" xr:uid="{00000000-0005-0000-0000-0000200C0000}"/>
    <cellStyle name="Calculation 9 11 15 2" xfId="3810" xr:uid="{00000000-0005-0000-0000-0000210C0000}"/>
    <cellStyle name="Calculation 9 11 16" xfId="3811" xr:uid="{00000000-0005-0000-0000-0000220C0000}"/>
    <cellStyle name="Calculation 9 11 16 2" xfId="3812" xr:uid="{00000000-0005-0000-0000-0000230C0000}"/>
    <cellStyle name="Calculation 9 11 17" xfId="3813" xr:uid="{00000000-0005-0000-0000-0000240C0000}"/>
    <cellStyle name="Calculation 9 11 17 2" xfId="3814" xr:uid="{00000000-0005-0000-0000-0000250C0000}"/>
    <cellStyle name="Calculation 9 11 18" xfId="3815" xr:uid="{00000000-0005-0000-0000-0000260C0000}"/>
    <cellStyle name="Calculation 9 11 2" xfId="3816" xr:uid="{00000000-0005-0000-0000-0000270C0000}"/>
    <cellStyle name="Calculation 9 11 2 2" xfId="3817" xr:uid="{00000000-0005-0000-0000-0000280C0000}"/>
    <cellStyle name="Calculation 9 11 3" xfId="3818" xr:uid="{00000000-0005-0000-0000-0000290C0000}"/>
    <cellStyle name="Calculation 9 11 3 2" xfId="3819" xr:uid="{00000000-0005-0000-0000-00002A0C0000}"/>
    <cellStyle name="Calculation 9 11 4" xfId="3820" xr:uid="{00000000-0005-0000-0000-00002B0C0000}"/>
    <cellStyle name="Calculation 9 11 4 2" xfId="3821" xr:uid="{00000000-0005-0000-0000-00002C0C0000}"/>
    <cellStyle name="Calculation 9 11 5" xfId="3822" xr:uid="{00000000-0005-0000-0000-00002D0C0000}"/>
    <cellStyle name="Calculation 9 11 5 2" xfId="3823" xr:uid="{00000000-0005-0000-0000-00002E0C0000}"/>
    <cellStyle name="Calculation 9 11 6" xfId="3824" xr:uid="{00000000-0005-0000-0000-00002F0C0000}"/>
    <cellStyle name="Calculation 9 11 6 2" xfId="3825" xr:uid="{00000000-0005-0000-0000-0000300C0000}"/>
    <cellStyle name="Calculation 9 11 7" xfId="3826" xr:uid="{00000000-0005-0000-0000-0000310C0000}"/>
    <cellStyle name="Calculation 9 11 7 2" xfId="3827" xr:uid="{00000000-0005-0000-0000-0000320C0000}"/>
    <cellStyle name="Calculation 9 11 8" xfId="3828" xr:uid="{00000000-0005-0000-0000-0000330C0000}"/>
    <cellStyle name="Calculation 9 11 8 2" xfId="3829" xr:uid="{00000000-0005-0000-0000-0000340C0000}"/>
    <cellStyle name="Calculation 9 11 9" xfId="3830" xr:uid="{00000000-0005-0000-0000-0000350C0000}"/>
    <cellStyle name="Calculation 9 11 9 2" xfId="3831" xr:uid="{00000000-0005-0000-0000-0000360C0000}"/>
    <cellStyle name="Calculation 9 12" xfId="3832" xr:uid="{00000000-0005-0000-0000-0000370C0000}"/>
    <cellStyle name="Calculation 9 12 10" xfId="3833" xr:uid="{00000000-0005-0000-0000-0000380C0000}"/>
    <cellStyle name="Calculation 9 12 10 2" xfId="3834" xr:uid="{00000000-0005-0000-0000-0000390C0000}"/>
    <cellStyle name="Calculation 9 12 11" xfId="3835" xr:uid="{00000000-0005-0000-0000-00003A0C0000}"/>
    <cellStyle name="Calculation 9 12 11 2" xfId="3836" xr:uid="{00000000-0005-0000-0000-00003B0C0000}"/>
    <cellStyle name="Calculation 9 12 12" xfId="3837" xr:uid="{00000000-0005-0000-0000-00003C0C0000}"/>
    <cellStyle name="Calculation 9 12 12 2" xfId="3838" xr:uid="{00000000-0005-0000-0000-00003D0C0000}"/>
    <cellStyle name="Calculation 9 12 13" xfId="3839" xr:uid="{00000000-0005-0000-0000-00003E0C0000}"/>
    <cellStyle name="Calculation 9 12 13 2" xfId="3840" xr:uid="{00000000-0005-0000-0000-00003F0C0000}"/>
    <cellStyle name="Calculation 9 12 14" xfId="3841" xr:uid="{00000000-0005-0000-0000-0000400C0000}"/>
    <cellStyle name="Calculation 9 12 14 2" xfId="3842" xr:uid="{00000000-0005-0000-0000-0000410C0000}"/>
    <cellStyle name="Calculation 9 12 15" xfId="3843" xr:uid="{00000000-0005-0000-0000-0000420C0000}"/>
    <cellStyle name="Calculation 9 12 15 2" xfId="3844" xr:uid="{00000000-0005-0000-0000-0000430C0000}"/>
    <cellStyle name="Calculation 9 12 16" xfId="3845" xr:uid="{00000000-0005-0000-0000-0000440C0000}"/>
    <cellStyle name="Calculation 9 12 2" xfId="3846" xr:uid="{00000000-0005-0000-0000-0000450C0000}"/>
    <cellStyle name="Calculation 9 12 2 2" xfId="3847" xr:uid="{00000000-0005-0000-0000-0000460C0000}"/>
    <cellStyle name="Calculation 9 12 3" xfId="3848" xr:uid="{00000000-0005-0000-0000-0000470C0000}"/>
    <cellStyle name="Calculation 9 12 3 2" xfId="3849" xr:uid="{00000000-0005-0000-0000-0000480C0000}"/>
    <cellStyle name="Calculation 9 12 4" xfId="3850" xr:uid="{00000000-0005-0000-0000-0000490C0000}"/>
    <cellStyle name="Calculation 9 12 4 2" xfId="3851" xr:uid="{00000000-0005-0000-0000-00004A0C0000}"/>
    <cellStyle name="Calculation 9 12 5" xfId="3852" xr:uid="{00000000-0005-0000-0000-00004B0C0000}"/>
    <cellStyle name="Calculation 9 12 5 2" xfId="3853" xr:uid="{00000000-0005-0000-0000-00004C0C0000}"/>
    <cellStyle name="Calculation 9 12 6" xfId="3854" xr:uid="{00000000-0005-0000-0000-00004D0C0000}"/>
    <cellStyle name="Calculation 9 12 6 2" xfId="3855" xr:uid="{00000000-0005-0000-0000-00004E0C0000}"/>
    <cellStyle name="Calculation 9 12 7" xfId="3856" xr:uid="{00000000-0005-0000-0000-00004F0C0000}"/>
    <cellStyle name="Calculation 9 12 7 2" xfId="3857" xr:uid="{00000000-0005-0000-0000-0000500C0000}"/>
    <cellStyle name="Calculation 9 12 8" xfId="3858" xr:uid="{00000000-0005-0000-0000-0000510C0000}"/>
    <cellStyle name="Calculation 9 12 8 2" xfId="3859" xr:uid="{00000000-0005-0000-0000-0000520C0000}"/>
    <cellStyle name="Calculation 9 12 9" xfId="3860" xr:uid="{00000000-0005-0000-0000-0000530C0000}"/>
    <cellStyle name="Calculation 9 12 9 2" xfId="3861" xr:uid="{00000000-0005-0000-0000-0000540C0000}"/>
    <cellStyle name="Calculation 9 13" xfId="3862" xr:uid="{00000000-0005-0000-0000-0000550C0000}"/>
    <cellStyle name="Calculation 9 13 10" xfId="3863" xr:uid="{00000000-0005-0000-0000-0000560C0000}"/>
    <cellStyle name="Calculation 9 13 10 2" xfId="3864" xr:uid="{00000000-0005-0000-0000-0000570C0000}"/>
    <cellStyle name="Calculation 9 13 11" xfId="3865" xr:uid="{00000000-0005-0000-0000-0000580C0000}"/>
    <cellStyle name="Calculation 9 13 11 2" xfId="3866" xr:uid="{00000000-0005-0000-0000-0000590C0000}"/>
    <cellStyle name="Calculation 9 13 12" xfId="3867" xr:uid="{00000000-0005-0000-0000-00005A0C0000}"/>
    <cellStyle name="Calculation 9 13 12 2" xfId="3868" xr:uid="{00000000-0005-0000-0000-00005B0C0000}"/>
    <cellStyle name="Calculation 9 13 13" xfId="3869" xr:uid="{00000000-0005-0000-0000-00005C0C0000}"/>
    <cellStyle name="Calculation 9 13 13 2" xfId="3870" xr:uid="{00000000-0005-0000-0000-00005D0C0000}"/>
    <cellStyle name="Calculation 9 13 14" xfId="3871" xr:uid="{00000000-0005-0000-0000-00005E0C0000}"/>
    <cellStyle name="Calculation 9 13 14 2" xfId="3872" xr:uid="{00000000-0005-0000-0000-00005F0C0000}"/>
    <cellStyle name="Calculation 9 13 15" xfId="3873" xr:uid="{00000000-0005-0000-0000-0000600C0000}"/>
    <cellStyle name="Calculation 9 13 15 2" xfId="3874" xr:uid="{00000000-0005-0000-0000-0000610C0000}"/>
    <cellStyle name="Calculation 9 13 16" xfId="3875" xr:uid="{00000000-0005-0000-0000-0000620C0000}"/>
    <cellStyle name="Calculation 9 13 2" xfId="3876" xr:uid="{00000000-0005-0000-0000-0000630C0000}"/>
    <cellStyle name="Calculation 9 13 2 2" xfId="3877" xr:uid="{00000000-0005-0000-0000-0000640C0000}"/>
    <cellStyle name="Calculation 9 13 3" xfId="3878" xr:uid="{00000000-0005-0000-0000-0000650C0000}"/>
    <cellStyle name="Calculation 9 13 3 2" xfId="3879" xr:uid="{00000000-0005-0000-0000-0000660C0000}"/>
    <cellStyle name="Calculation 9 13 4" xfId="3880" xr:uid="{00000000-0005-0000-0000-0000670C0000}"/>
    <cellStyle name="Calculation 9 13 4 2" xfId="3881" xr:uid="{00000000-0005-0000-0000-0000680C0000}"/>
    <cellStyle name="Calculation 9 13 5" xfId="3882" xr:uid="{00000000-0005-0000-0000-0000690C0000}"/>
    <cellStyle name="Calculation 9 13 5 2" xfId="3883" xr:uid="{00000000-0005-0000-0000-00006A0C0000}"/>
    <cellStyle name="Calculation 9 13 6" xfId="3884" xr:uid="{00000000-0005-0000-0000-00006B0C0000}"/>
    <cellStyle name="Calculation 9 13 6 2" xfId="3885" xr:uid="{00000000-0005-0000-0000-00006C0C0000}"/>
    <cellStyle name="Calculation 9 13 7" xfId="3886" xr:uid="{00000000-0005-0000-0000-00006D0C0000}"/>
    <cellStyle name="Calculation 9 13 7 2" xfId="3887" xr:uid="{00000000-0005-0000-0000-00006E0C0000}"/>
    <cellStyle name="Calculation 9 13 8" xfId="3888" xr:uid="{00000000-0005-0000-0000-00006F0C0000}"/>
    <cellStyle name="Calculation 9 13 8 2" xfId="3889" xr:uid="{00000000-0005-0000-0000-0000700C0000}"/>
    <cellStyle name="Calculation 9 13 9" xfId="3890" xr:uid="{00000000-0005-0000-0000-0000710C0000}"/>
    <cellStyle name="Calculation 9 13 9 2" xfId="3891" xr:uid="{00000000-0005-0000-0000-0000720C0000}"/>
    <cellStyle name="Calculation 9 14" xfId="3892" xr:uid="{00000000-0005-0000-0000-0000730C0000}"/>
    <cellStyle name="Calculation 9 14 10" xfId="3893" xr:uid="{00000000-0005-0000-0000-0000740C0000}"/>
    <cellStyle name="Calculation 9 14 10 2" xfId="3894" xr:uid="{00000000-0005-0000-0000-0000750C0000}"/>
    <cellStyle name="Calculation 9 14 11" xfId="3895" xr:uid="{00000000-0005-0000-0000-0000760C0000}"/>
    <cellStyle name="Calculation 9 14 11 2" xfId="3896" xr:uid="{00000000-0005-0000-0000-0000770C0000}"/>
    <cellStyle name="Calculation 9 14 12" xfId="3897" xr:uid="{00000000-0005-0000-0000-0000780C0000}"/>
    <cellStyle name="Calculation 9 14 12 2" xfId="3898" xr:uid="{00000000-0005-0000-0000-0000790C0000}"/>
    <cellStyle name="Calculation 9 14 13" xfId="3899" xr:uid="{00000000-0005-0000-0000-00007A0C0000}"/>
    <cellStyle name="Calculation 9 14 13 2" xfId="3900" xr:uid="{00000000-0005-0000-0000-00007B0C0000}"/>
    <cellStyle name="Calculation 9 14 14" xfId="3901" xr:uid="{00000000-0005-0000-0000-00007C0C0000}"/>
    <cellStyle name="Calculation 9 14 14 2" xfId="3902" xr:uid="{00000000-0005-0000-0000-00007D0C0000}"/>
    <cellStyle name="Calculation 9 14 15" xfId="3903" xr:uid="{00000000-0005-0000-0000-00007E0C0000}"/>
    <cellStyle name="Calculation 9 14 2" xfId="3904" xr:uid="{00000000-0005-0000-0000-00007F0C0000}"/>
    <cellStyle name="Calculation 9 14 2 2" xfId="3905" xr:uid="{00000000-0005-0000-0000-0000800C0000}"/>
    <cellStyle name="Calculation 9 14 3" xfId="3906" xr:uid="{00000000-0005-0000-0000-0000810C0000}"/>
    <cellStyle name="Calculation 9 14 3 2" xfId="3907" xr:uid="{00000000-0005-0000-0000-0000820C0000}"/>
    <cellStyle name="Calculation 9 14 4" xfId="3908" xr:uid="{00000000-0005-0000-0000-0000830C0000}"/>
    <cellStyle name="Calculation 9 14 4 2" xfId="3909" xr:uid="{00000000-0005-0000-0000-0000840C0000}"/>
    <cellStyle name="Calculation 9 14 5" xfId="3910" xr:uid="{00000000-0005-0000-0000-0000850C0000}"/>
    <cellStyle name="Calculation 9 14 5 2" xfId="3911" xr:uid="{00000000-0005-0000-0000-0000860C0000}"/>
    <cellStyle name="Calculation 9 14 6" xfId="3912" xr:uid="{00000000-0005-0000-0000-0000870C0000}"/>
    <cellStyle name="Calculation 9 14 6 2" xfId="3913" xr:uid="{00000000-0005-0000-0000-0000880C0000}"/>
    <cellStyle name="Calculation 9 14 7" xfId="3914" xr:uid="{00000000-0005-0000-0000-0000890C0000}"/>
    <cellStyle name="Calculation 9 14 7 2" xfId="3915" xr:uid="{00000000-0005-0000-0000-00008A0C0000}"/>
    <cellStyle name="Calculation 9 14 8" xfId="3916" xr:uid="{00000000-0005-0000-0000-00008B0C0000}"/>
    <cellStyle name="Calculation 9 14 8 2" xfId="3917" xr:uid="{00000000-0005-0000-0000-00008C0C0000}"/>
    <cellStyle name="Calculation 9 14 9" xfId="3918" xr:uid="{00000000-0005-0000-0000-00008D0C0000}"/>
    <cellStyle name="Calculation 9 14 9 2" xfId="3919" xr:uid="{00000000-0005-0000-0000-00008E0C0000}"/>
    <cellStyle name="Calculation 9 15" xfId="3920" xr:uid="{00000000-0005-0000-0000-00008F0C0000}"/>
    <cellStyle name="Calculation 9 15 2" xfId="3921" xr:uid="{00000000-0005-0000-0000-0000900C0000}"/>
    <cellStyle name="Calculation 9 16" xfId="3922" xr:uid="{00000000-0005-0000-0000-0000910C0000}"/>
    <cellStyle name="Calculation 9 16 2" xfId="3923" xr:uid="{00000000-0005-0000-0000-0000920C0000}"/>
    <cellStyle name="Calculation 9 17" xfId="3924" xr:uid="{00000000-0005-0000-0000-0000930C0000}"/>
    <cellStyle name="Calculation 9 17 2" xfId="3925" xr:uid="{00000000-0005-0000-0000-0000940C0000}"/>
    <cellStyle name="Calculation 9 18" xfId="3926" xr:uid="{00000000-0005-0000-0000-0000950C0000}"/>
    <cellStyle name="Calculation 9 18 2" xfId="3927" xr:uid="{00000000-0005-0000-0000-0000960C0000}"/>
    <cellStyle name="Calculation 9 19" xfId="3928" xr:uid="{00000000-0005-0000-0000-0000970C0000}"/>
    <cellStyle name="Calculation 9 19 2" xfId="3929" xr:uid="{00000000-0005-0000-0000-0000980C0000}"/>
    <cellStyle name="Calculation 9 2" xfId="3930" xr:uid="{00000000-0005-0000-0000-0000990C0000}"/>
    <cellStyle name="Calculation 9 2 10" xfId="3931" xr:uid="{00000000-0005-0000-0000-00009A0C0000}"/>
    <cellStyle name="Calculation 9 2 10 10" xfId="3932" xr:uid="{00000000-0005-0000-0000-00009B0C0000}"/>
    <cellStyle name="Calculation 9 2 10 10 2" xfId="3933" xr:uid="{00000000-0005-0000-0000-00009C0C0000}"/>
    <cellStyle name="Calculation 9 2 10 11" xfId="3934" xr:uid="{00000000-0005-0000-0000-00009D0C0000}"/>
    <cellStyle name="Calculation 9 2 10 11 2" xfId="3935" xr:uid="{00000000-0005-0000-0000-00009E0C0000}"/>
    <cellStyle name="Calculation 9 2 10 12" xfId="3936" xr:uid="{00000000-0005-0000-0000-00009F0C0000}"/>
    <cellStyle name="Calculation 9 2 10 12 2" xfId="3937" xr:uid="{00000000-0005-0000-0000-0000A00C0000}"/>
    <cellStyle name="Calculation 9 2 10 13" xfId="3938" xr:uid="{00000000-0005-0000-0000-0000A10C0000}"/>
    <cellStyle name="Calculation 9 2 10 13 2" xfId="3939" xr:uid="{00000000-0005-0000-0000-0000A20C0000}"/>
    <cellStyle name="Calculation 9 2 10 14" xfId="3940" xr:uid="{00000000-0005-0000-0000-0000A30C0000}"/>
    <cellStyle name="Calculation 9 2 10 14 2" xfId="3941" xr:uid="{00000000-0005-0000-0000-0000A40C0000}"/>
    <cellStyle name="Calculation 9 2 10 15" xfId="3942" xr:uid="{00000000-0005-0000-0000-0000A50C0000}"/>
    <cellStyle name="Calculation 9 2 10 15 2" xfId="3943" xr:uid="{00000000-0005-0000-0000-0000A60C0000}"/>
    <cellStyle name="Calculation 9 2 10 16" xfId="3944" xr:uid="{00000000-0005-0000-0000-0000A70C0000}"/>
    <cellStyle name="Calculation 9 2 10 16 2" xfId="3945" xr:uid="{00000000-0005-0000-0000-0000A80C0000}"/>
    <cellStyle name="Calculation 9 2 10 17" xfId="3946" xr:uid="{00000000-0005-0000-0000-0000A90C0000}"/>
    <cellStyle name="Calculation 9 2 10 17 2" xfId="3947" xr:uid="{00000000-0005-0000-0000-0000AA0C0000}"/>
    <cellStyle name="Calculation 9 2 10 18" xfId="3948" xr:uid="{00000000-0005-0000-0000-0000AB0C0000}"/>
    <cellStyle name="Calculation 9 2 10 2" xfId="3949" xr:uid="{00000000-0005-0000-0000-0000AC0C0000}"/>
    <cellStyle name="Calculation 9 2 10 2 2" xfId="3950" xr:uid="{00000000-0005-0000-0000-0000AD0C0000}"/>
    <cellStyle name="Calculation 9 2 10 3" xfId="3951" xr:uid="{00000000-0005-0000-0000-0000AE0C0000}"/>
    <cellStyle name="Calculation 9 2 10 3 2" xfId="3952" xr:uid="{00000000-0005-0000-0000-0000AF0C0000}"/>
    <cellStyle name="Calculation 9 2 10 4" xfId="3953" xr:uid="{00000000-0005-0000-0000-0000B00C0000}"/>
    <cellStyle name="Calculation 9 2 10 4 2" xfId="3954" xr:uid="{00000000-0005-0000-0000-0000B10C0000}"/>
    <cellStyle name="Calculation 9 2 10 5" xfId="3955" xr:uid="{00000000-0005-0000-0000-0000B20C0000}"/>
    <cellStyle name="Calculation 9 2 10 5 2" xfId="3956" xr:uid="{00000000-0005-0000-0000-0000B30C0000}"/>
    <cellStyle name="Calculation 9 2 10 6" xfId="3957" xr:uid="{00000000-0005-0000-0000-0000B40C0000}"/>
    <cellStyle name="Calculation 9 2 10 6 2" xfId="3958" xr:uid="{00000000-0005-0000-0000-0000B50C0000}"/>
    <cellStyle name="Calculation 9 2 10 7" xfId="3959" xr:uid="{00000000-0005-0000-0000-0000B60C0000}"/>
    <cellStyle name="Calculation 9 2 10 7 2" xfId="3960" xr:uid="{00000000-0005-0000-0000-0000B70C0000}"/>
    <cellStyle name="Calculation 9 2 10 8" xfId="3961" xr:uid="{00000000-0005-0000-0000-0000B80C0000}"/>
    <cellStyle name="Calculation 9 2 10 8 2" xfId="3962" xr:uid="{00000000-0005-0000-0000-0000B90C0000}"/>
    <cellStyle name="Calculation 9 2 10 9" xfId="3963" xr:uid="{00000000-0005-0000-0000-0000BA0C0000}"/>
    <cellStyle name="Calculation 9 2 10 9 2" xfId="3964" xr:uid="{00000000-0005-0000-0000-0000BB0C0000}"/>
    <cellStyle name="Calculation 9 2 11" xfId="3965" xr:uid="{00000000-0005-0000-0000-0000BC0C0000}"/>
    <cellStyle name="Calculation 9 2 11 10" xfId="3966" xr:uid="{00000000-0005-0000-0000-0000BD0C0000}"/>
    <cellStyle name="Calculation 9 2 11 10 2" xfId="3967" xr:uid="{00000000-0005-0000-0000-0000BE0C0000}"/>
    <cellStyle name="Calculation 9 2 11 11" xfId="3968" xr:uid="{00000000-0005-0000-0000-0000BF0C0000}"/>
    <cellStyle name="Calculation 9 2 11 11 2" xfId="3969" xr:uid="{00000000-0005-0000-0000-0000C00C0000}"/>
    <cellStyle name="Calculation 9 2 11 12" xfId="3970" xr:uid="{00000000-0005-0000-0000-0000C10C0000}"/>
    <cellStyle name="Calculation 9 2 11 12 2" xfId="3971" xr:uid="{00000000-0005-0000-0000-0000C20C0000}"/>
    <cellStyle name="Calculation 9 2 11 13" xfId="3972" xr:uid="{00000000-0005-0000-0000-0000C30C0000}"/>
    <cellStyle name="Calculation 9 2 11 13 2" xfId="3973" xr:uid="{00000000-0005-0000-0000-0000C40C0000}"/>
    <cellStyle name="Calculation 9 2 11 14" xfId="3974" xr:uid="{00000000-0005-0000-0000-0000C50C0000}"/>
    <cellStyle name="Calculation 9 2 11 14 2" xfId="3975" xr:uid="{00000000-0005-0000-0000-0000C60C0000}"/>
    <cellStyle name="Calculation 9 2 11 15" xfId="3976" xr:uid="{00000000-0005-0000-0000-0000C70C0000}"/>
    <cellStyle name="Calculation 9 2 11 15 2" xfId="3977" xr:uid="{00000000-0005-0000-0000-0000C80C0000}"/>
    <cellStyle name="Calculation 9 2 11 16" xfId="3978" xr:uid="{00000000-0005-0000-0000-0000C90C0000}"/>
    <cellStyle name="Calculation 9 2 11 2" xfId="3979" xr:uid="{00000000-0005-0000-0000-0000CA0C0000}"/>
    <cellStyle name="Calculation 9 2 11 2 2" xfId="3980" xr:uid="{00000000-0005-0000-0000-0000CB0C0000}"/>
    <cellStyle name="Calculation 9 2 11 3" xfId="3981" xr:uid="{00000000-0005-0000-0000-0000CC0C0000}"/>
    <cellStyle name="Calculation 9 2 11 3 2" xfId="3982" xr:uid="{00000000-0005-0000-0000-0000CD0C0000}"/>
    <cellStyle name="Calculation 9 2 11 4" xfId="3983" xr:uid="{00000000-0005-0000-0000-0000CE0C0000}"/>
    <cellStyle name="Calculation 9 2 11 4 2" xfId="3984" xr:uid="{00000000-0005-0000-0000-0000CF0C0000}"/>
    <cellStyle name="Calculation 9 2 11 5" xfId="3985" xr:uid="{00000000-0005-0000-0000-0000D00C0000}"/>
    <cellStyle name="Calculation 9 2 11 5 2" xfId="3986" xr:uid="{00000000-0005-0000-0000-0000D10C0000}"/>
    <cellStyle name="Calculation 9 2 11 6" xfId="3987" xr:uid="{00000000-0005-0000-0000-0000D20C0000}"/>
    <cellStyle name="Calculation 9 2 11 6 2" xfId="3988" xr:uid="{00000000-0005-0000-0000-0000D30C0000}"/>
    <cellStyle name="Calculation 9 2 11 7" xfId="3989" xr:uid="{00000000-0005-0000-0000-0000D40C0000}"/>
    <cellStyle name="Calculation 9 2 11 7 2" xfId="3990" xr:uid="{00000000-0005-0000-0000-0000D50C0000}"/>
    <cellStyle name="Calculation 9 2 11 8" xfId="3991" xr:uid="{00000000-0005-0000-0000-0000D60C0000}"/>
    <cellStyle name="Calculation 9 2 11 8 2" xfId="3992" xr:uid="{00000000-0005-0000-0000-0000D70C0000}"/>
    <cellStyle name="Calculation 9 2 11 9" xfId="3993" xr:uid="{00000000-0005-0000-0000-0000D80C0000}"/>
    <cellStyle name="Calculation 9 2 11 9 2" xfId="3994" xr:uid="{00000000-0005-0000-0000-0000D90C0000}"/>
    <cellStyle name="Calculation 9 2 12" xfId="3995" xr:uid="{00000000-0005-0000-0000-0000DA0C0000}"/>
    <cellStyle name="Calculation 9 2 12 10" xfId="3996" xr:uid="{00000000-0005-0000-0000-0000DB0C0000}"/>
    <cellStyle name="Calculation 9 2 12 10 2" xfId="3997" xr:uid="{00000000-0005-0000-0000-0000DC0C0000}"/>
    <cellStyle name="Calculation 9 2 12 11" xfId="3998" xr:uid="{00000000-0005-0000-0000-0000DD0C0000}"/>
    <cellStyle name="Calculation 9 2 12 11 2" xfId="3999" xr:uid="{00000000-0005-0000-0000-0000DE0C0000}"/>
    <cellStyle name="Calculation 9 2 12 12" xfId="4000" xr:uid="{00000000-0005-0000-0000-0000DF0C0000}"/>
    <cellStyle name="Calculation 9 2 12 12 2" xfId="4001" xr:uid="{00000000-0005-0000-0000-0000E00C0000}"/>
    <cellStyle name="Calculation 9 2 12 13" xfId="4002" xr:uid="{00000000-0005-0000-0000-0000E10C0000}"/>
    <cellStyle name="Calculation 9 2 12 13 2" xfId="4003" xr:uid="{00000000-0005-0000-0000-0000E20C0000}"/>
    <cellStyle name="Calculation 9 2 12 14" xfId="4004" xr:uid="{00000000-0005-0000-0000-0000E30C0000}"/>
    <cellStyle name="Calculation 9 2 12 14 2" xfId="4005" xr:uid="{00000000-0005-0000-0000-0000E40C0000}"/>
    <cellStyle name="Calculation 9 2 12 15" xfId="4006" xr:uid="{00000000-0005-0000-0000-0000E50C0000}"/>
    <cellStyle name="Calculation 9 2 12 15 2" xfId="4007" xr:uid="{00000000-0005-0000-0000-0000E60C0000}"/>
    <cellStyle name="Calculation 9 2 12 16" xfId="4008" xr:uid="{00000000-0005-0000-0000-0000E70C0000}"/>
    <cellStyle name="Calculation 9 2 12 2" xfId="4009" xr:uid="{00000000-0005-0000-0000-0000E80C0000}"/>
    <cellStyle name="Calculation 9 2 12 2 2" xfId="4010" xr:uid="{00000000-0005-0000-0000-0000E90C0000}"/>
    <cellStyle name="Calculation 9 2 12 3" xfId="4011" xr:uid="{00000000-0005-0000-0000-0000EA0C0000}"/>
    <cellStyle name="Calculation 9 2 12 3 2" xfId="4012" xr:uid="{00000000-0005-0000-0000-0000EB0C0000}"/>
    <cellStyle name="Calculation 9 2 12 4" xfId="4013" xr:uid="{00000000-0005-0000-0000-0000EC0C0000}"/>
    <cellStyle name="Calculation 9 2 12 4 2" xfId="4014" xr:uid="{00000000-0005-0000-0000-0000ED0C0000}"/>
    <cellStyle name="Calculation 9 2 12 5" xfId="4015" xr:uid="{00000000-0005-0000-0000-0000EE0C0000}"/>
    <cellStyle name="Calculation 9 2 12 5 2" xfId="4016" xr:uid="{00000000-0005-0000-0000-0000EF0C0000}"/>
    <cellStyle name="Calculation 9 2 12 6" xfId="4017" xr:uid="{00000000-0005-0000-0000-0000F00C0000}"/>
    <cellStyle name="Calculation 9 2 12 6 2" xfId="4018" xr:uid="{00000000-0005-0000-0000-0000F10C0000}"/>
    <cellStyle name="Calculation 9 2 12 7" xfId="4019" xr:uid="{00000000-0005-0000-0000-0000F20C0000}"/>
    <cellStyle name="Calculation 9 2 12 7 2" xfId="4020" xr:uid="{00000000-0005-0000-0000-0000F30C0000}"/>
    <cellStyle name="Calculation 9 2 12 8" xfId="4021" xr:uid="{00000000-0005-0000-0000-0000F40C0000}"/>
    <cellStyle name="Calculation 9 2 12 8 2" xfId="4022" xr:uid="{00000000-0005-0000-0000-0000F50C0000}"/>
    <cellStyle name="Calculation 9 2 12 9" xfId="4023" xr:uid="{00000000-0005-0000-0000-0000F60C0000}"/>
    <cellStyle name="Calculation 9 2 12 9 2" xfId="4024" xr:uid="{00000000-0005-0000-0000-0000F70C0000}"/>
    <cellStyle name="Calculation 9 2 13" xfId="4025" xr:uid="{00000000-0005-0000-0000-0000F80C0000}"/>
    <cellStyle name="Calculation 9 2 13 10" xfId="4026" xr:uid="{00000000-0005-0000-0000-0000F90C0000}"/>
    <cellStyle name="Calculation 9 2 13 10 2" xfId="4027" xr:uid="{00000000-0005-0000-0000-0000FA0C0000}"/>
    <cellStyle name="Calculation 9 2 13 11" xfId="4028" xr:uid="{00000000-0005-0000-0000-0000FB0C0000}"/>
    <cellStyle name="Calculation 9 2 13 11 2" xfId="4029" xr:uid="{00000000-0005-0000-0000-0000FC0C0000}"/>
    <cellStyle name="Calculation 9 2 13 12" xfId="4030" xr:uid="{00000000-0005-0000-0000-0000FD0C0000}"/>
    <cellStyle name="Calculation 9 2 13 12 2" xfId="4031" xr:uid="{00000000-0005-0000-0000-0000FE0C0000}"/>
    <cellStyle name="Calculation 9 2 13 13" xfId="4032" xr:uid="{00000000-0005-0000-0000-0000FF0C0000}"/>
    <cellStyle name="Calculation 9 2 13 13 2" xfId="4033" xr:uid="{00000000-0005-0000-0000-0000000D0000}"/>
    <cellStyle name="Calculation 9 2 13 14" xfId="4034" xr:uid="{00000000-0005-0000-0000-0000010D0000}"/>
    <cellStyle name="Calculation 9 2 13 14 2" xfId="4035" xr:uid="{00000000-0005-0000-0000-0000020D0000}"/>
    <cellStyle name="Calculation 9 2 13 15" xfId="4036" xr:uid="{00000000-0005-0000-0000-0000030D0000}"/>
    <cellStyle name="Calculation 9 2 13 2" xfId="4037" xr:uid="{00000000-0005-0000-0000-0000040D0000}"/>
    <cellStyle name="Calculation 9 2 13 2 2" xfId="4038" xr:uid="{00000000-0005-0000-0000-0000050D0000}"/>
    <cellStyle name="Calculation 9 2 13 3" xfId="4039" xr:uid="{00000000-0005-0000-0000-0000060D0000}"/>
    <cellStyle name="Calculation 9 2 13 3 2" xfId="4040" xr:uid="{00000000-0005-0000-0000-0000070D0000}"/>
    <cellStyle name="Calculation 9 2 13 4" xfId="4041" xr:uid="{00000000-0005-0000-0000-0000080D0000}"/>
    <cellStyle name="Calculation 9 2 13 4 2" xfId="4042" xr:uid="{00000000-0005-0000-0000-0000090D0000}"/>
    <cellStyle name="Calculation 9 2 13 5" xfId="4043" xr:uid="{00000000-0005-0000-0000-00000A0D0000}"/>
    <cellStyle name="Calculation 9 2 13 5 2" xfId="4044" xr:uid="{00000000-0005-0000-0000-00000B0D0000}"/>
    <cellStyle name="Calculation 9 2 13 6" xfId="4045" xr:uid="{00000000-0005-0000-0000-00000C0D0000}"/>
    <cellStyle name="Calculation 9 2 13 6 2" xfId="4046" xr:uid="{00000000-0005-0000-0000-00000D0D0000}"/>
    <cellStyle name="Calculation 9 2 13 7" xfId="4047" xr:uid="{00000000-0005-0000-0000-00000E0D0000}"/>
    <cellStyle name="Calculation 9 2 13 7 2" xfId="4048" xr:uid="{00000000-0005-0000-0000-00000F0D0000}"/>
    <cellStyle name="Calculation 9 2 13 8" xfId="4049" xr:uid="{00000000-0005-0000-0000-0000100D0000}"/>
    <cellStyle name="Calculation 9 2 13 8 2" xfId="4050" xr:uid="{00000000-0005-0000-0000-0000110D0000}"/>
    <cellStyle name="Calculation 9 2 13 9" xfId="4051" xr:uid="{00000000-0005-0000-0000-0000120D0000}"/>
    <cellStyle name="Calculation 9 2 13 9 2" xfId="4052" xr:uid="{00000000-0005-0000-0000-0000130D0000}"/>
    <cellStyle name="Calculation 9 2 14" xfId="4053" xr:uid="{00000000-0005-0000-0000-0000140D0000}"/>
    <cellStyle name="Calculation 9 2 14 2" xfId="4054" xr:uid="{00000000-0005-0000-0000-0000150D0000}"/>
    <cellStyle name="Calculation 9 2 15" xfId="4055" xr:uid="{00000000-0005-0000-0000-0000160D0000}"/>
    <cellStyle name="Calculation 9 2 15 2" xfId="4056" xr:uid="{00000000-0005-0000-0000-0000170D0000}"/>
    <cellStyle name="Calculation 9 2 16" xfId="4057" xr:uid="{00000000-0005-0000-0000-0000180D0000}"/>
    <cellStyle name="Calculation 9 2 16 2" xfId="4058" xr:uid="{00000000-0005-0000-0000-0000190D0000}"/>
    <cellStyle name="Calculation 9 2 17" xfId="4059" xr:uid="{00000000-0005-0000-0000-00001A0D0000}"/>
    <cellStyle name="Calculation 9 2 17 2" xfId="4060" xr:uid="{00000000-0005-0000-0000-00001B0D0000}"/>
    <cellStyle name="Calculation 9 2 18" xfId="4061" xr:uid="{00000000-0005-0000-0000-00001C0D0000}"/>
    <cellStyle name="Calculation 9 2 18 2" xfId="4062" xr:uid="{00000000-0005-0000-0000-00001D0D0000}"/>
    <cellStyle name="Calculation 9 2 19" xfId="4063" xr:uid="{00000000-0005-0000-0000-00001E0D0000}"/>
    <cellStyle name="Calculation 9 2 19 2" xfId="4064" xr:uid="{00000000-0005-0000-0000-00001F0D0000}"/>
    <cellStyle name="Calculation 9 2 2" xfId="4065" xr:uid="{00000000-0005-0000-0000-0000200D0000}"/>
    <cellStyle name="Calculation 9 2 2 10" xfId="4066" xr:uid="{00000000-0005-0000-0000-0000210D0000}"/>
    <cellStyle name="Calculation 9 2 2 10 2" xfId="4067" xr:uid="{00000000-0005-0000-0000-0000220D0000}"/>
    <cellStyle name="Calculation 9 2 2 11" xfId="4068" xr:uid="{00000000-0005-0000-0000-0000230D0000}"/>
    <cellStyle name="Calculation 9 2 2 11 2" xfId="4069" xr:uid="{00000000-0005-0000-0000-0000240D0000}"/>
    <cellStyle name="Calculation 9 2 2 12" xfId="4070" xr:uid="{00000000-0005-0000-0000-0000250D0000}"/>
    <cellStyle name="Calculation 9 2 2 12 2" xfId="4071" xr:uid="{00000000-0005-0000-0000-0000260D0000}"/>
    <cellStyle name="Calculation 9 2 2 13" xfId="4072" xr:uid="{00000000-0005-0000-0000-0000270D0000}"/>
    <cellStyle name="Calculation 9 2 2 13 2" xfId="4073" xr:uid="{00000000-0005-0000-0000-0000280D0000}"/>
    <cellStyle name="Calculation 9 2 2 14" xfId="4074" xr:uid="{00000000-0005-0000-0000-0000290D0000}"/>
    <cellStyle name="Calculation 9 2 2 14 2" xfId="4075" xr:uid="{00000000-0005-0000-0000-00002A0D0000}"/>
    <cellStyle name="Calculation 9 2 2 15" xfId="4076" xr:uid="{00000000-0005-0000-0000-00002B0D0000}"/>
    <cellStyle name="Calculation 9 2 2 15 2" xfId="4077" xr:uid="{00000000-0005-0000-0000-00002C0D0000}"/>
    <cellStyle name="Calculation 9 2 2 16" xfId="4078" xr:uid="{00000000-0005-0000-0000-00002D0D0000}"/>
    <cellStyle name="Calculation 9 2 2 16 2" xfId="4079" xr:uid="{00000000-0005-0000-0000-00002E0D0000}"/>
    <cellStyle name="Calculation 9 2 2 17" xfId="4080" xr:uid="{00000000-0005-0000-0000-00002F0D0000}"/>
    <cellStyle name="Calculation 9 2 2 17 2" xfId="4081" xr:uid="{00000000-0005-0000-0000-0000300D0000}"/>
    <cellStyle name="Calculation 9 2 2 18" xfId="4082" xr:uid="{00000000-0005-0000-0000-0000310D0000}"/>
    <cellStyle name="Calculation 9 2 2 18 2" xfId="4083" xr:uid="{00000000-0005-0000-0000-0000320D0000}"/>
    <cellStyle name="Calculation 9 2 2 19" xfId="4084" xr:uid="{00000000-0005-0000-0000-0000330D0000}"/>
    <cellStyle name="Calculation 9 2 2 19 2" xfId="4085" xr:uid="{00000000-0005-0000-0000-0000340D0000}"/>
    <cellStyle name="Calculation 9 2 2 2" xfId="4086" xr:uid="{00000000-0005-0000-0000-0000350D0000}"/>
    <cellStyle name="Calculation 9 2 2 2 10" xfId="4087" xr:uid="{00000000-0005-0000-0000-0000360D0000}"/>
    <cellStyle name="Calculation 9 2 2 2 10 2" xfId="4088" xr:uid="{00000000-0005-0000-0000-0000370D0000}"/>
    <cellStyle name="Calculation 9 2 2 2 11" xfId="4089" xr:uid="{00000000-0005-0000-0000-0000380D0000}"/>
    <cellStyle name="Calculation 9 2 2 2 11 2" xfId="4090" xr:uid="{00000000-0005-0000-0000-0000390D0000}"/>
    <cellStyle name="Calculation 9 2 2 2 12" xfId="4091" xr:uid="{00000000-0005-0000-0000-00003A0D0000}"/>
    <cellStyle name="Calculation 9 2 2 2 12 2" xfId="4092" xr:uid="{00000000-0005-0000-0000-00003B0D0000}"/>
    <cellStyle name="Calculation 9 2 2 2 13" xfId="4093" xr:uid="{00000000-0005-0000-0000-00003C0D0000}"/>
    <cellStyle name="Calculation 9 2 2 2 13 2" xfId="4094" xr:uid="{00000000-0005-0000-0000-00003D0D0000}"/>
    <cellStyle name="Calculation 9 2 2 2 14" xfId="4095" xr:uid="{00000000-0005-0000-0000-00003E0D0000}"/>
    <cellStyle name="Calculation 9 2 2 2 14 2" xfId="4096" xr:uid="{00000000-0005-0000-0000-00003F0D0000}"/>
    <cellStyle name="Calculation 9 2 2 2 15" xfId="4097" xr:uid="{00000000-0005-0000-0000-0000400D0000}"/>
    <cellStyle name="Calculation 9 2 2 2 15 2" xfId="4098" xr:uid="{00000000-0005-0000-0000-0000410D0000}"/>
    <cellStyle name="Calculation 9 2 2 2 16" xfId="4099" xr:uid="{00000000-0005-0000-0000-0000420D0000}"/>
    <cellStyle name="Calculation 9 2 2 2 16 2" xfId="4100" xr:uid="{00000000-0005-0000-0000-0000430D0000}"/>
    <cellStyle name="Calculation 9 2 2 2 17" xfId="4101" xr:uid="{00000000-0005-0000-0000-0000440D0000}"/>
    <cellStyle name="Calculation 9 2 2 2 17 2" xfId="4102" xr:uid="{00000000-0005-0000-0000-0000450D0000}"/>
    <cellStyle name="Calculation 9 2 2 2 18" xfId="4103" xr:uid="{00000000-0005-0000-0000-0000460D0000}"/>
    <cellStyle name="Calculation 9 2 2 2 18 2" xfId="4104" xr:uid="{00000000-0005-0000-0000-0000470D0000}"/>
    <cellStyle name="Calculation 9 2 2 2 19" xfId="4105" xr:uid="{00000000-0005-0000-0000-0000480D0000}"/>
    <cellStyle name="Calculation 9 2 2 2 2" xfId="4106" xr:uid="{00000000-0005-0000-0000-0000490D0000}"/>
    <cellStyle name="Calculation 9 2 2 2 2 2" xfId="4107" xr:uid="{00000000-0005-0000-0000-00004A0D0000}"/>
    <cellStyle name="Calculation 9 2 2 2 3" xfId="4108" xr:uid="{00000000-0005-0000-0000-00004B0D0000}"/>
    <cellStyle name="Calculation 9 2 2 2 3 2" xfId="4109" xr:uid="{00000000-0005-0000-0000-00004C0D0000}"/>
    <cellStyle name="Calculation 9 2 2 2 4" xfId="4110" xr:uid="{00000000-0005-0000-0000-00004D0D0000}"/>
    <cellStyle name="Calculation 9 2 2 2 4 2" xfId="4111" xr:uid="{00000000-0005-0000-0000-00004E0D0000}"/>
    <cellStyle name="Calculation 9 2 2 2 5" xfId="4112" xr:uid="{00000000-0005-0000-0000-00004F0D0000}"/>
    <cellStyle name="Calculation 9 2 2 2 5 2" xfId="4113" xr:uid="{00000000-0005-0000-0000-0000500D0000}"/>
    <cellStyle name="Calculation 9 2 2 2 6" xfId="4114" xr:uid="{00000000-0005-0000-0000-0000510D0000}"/>
    <cellStyle name="Calculation 9 2 2 2 6 2" xfId="4115" xr:uid="{00000000-0005-0000-0000-0000520D0000}"/>
    <cellStyle name="Calculation 9 2 2 2 7" xfId="4116" xr:uid="{00000000-0005-0000-0000-0000530D0000}"/>
    <cellStyle name="Calculation 9 2 2 2 7 2" xfId="4117" xr:uid="{00000000-0005-0000-0000-0000540D0000}"/>
    <cellStyle name="Calculation 9 2 2 2 8" xfId="4118" xr:uid="{00000000-0005-0000-0000-0000550D0000}"/>
    <cellStyle name="Calculation 9 2 2 2 8 2" xfId="4119" xr:uid="{00000000-0005-0000-0000-0000560D0000}"/>
    <cellStyle name="Calculation 9 2 2 2 9" xfId="4120" xr:uid="{00000000-0005-0000-0000-0000570D0000}"/>
    <cellStyle name="Calculation 9 2 2 2 9 2" xfId="4121" xr:uid="{00000000-0005-0000-0000-0000580D0000}"/>
    <cellStyle name="Calculation 9 2 2 20" xfId="4122" xr:uid="{00000000-0005-0000-0000-0000590D0000}"/>
    <cellStyle name="Calculation 9 2 2 3" xfId="4123" xr:uid="{00000000-0005-0000-0000-00005A0D0000}"/>
    <cellStyle name="Calculation 9 2 2 3 10" xfId="4124" xr:uid="{00000000-0005-0000-0000-00005B0D0000}"/>
    <cellStyle name="Calculation 9 2 2 3 10 2" xfId="4125" xr:uid="{00000000-0005-0000-0000-00005C0D0000}"/>
    <cellStyle name="Calculation 9 2 2 3 11" xfId="4126" xr:uid="{00000000-0005-0000-0000-00005D0D0000}"/>
    <cellStyle name="Calculation 9 2 2 3 11 2" xfId="4127" xr:uid="{00000000-0005-0000-0000-00005E0D0000}"/>
    <cellStyle name="Calculation 9 2 2 3 12" xfId="4128" xr:uid="{00000000-0005-0000-0000-00005F0D0000}"/>
    <cellStyle name="Calculation 9 2 2 3 12 2" xfId="4129" xr:uid="{00000000-0005-0000-0000-0000600D0000}"/>
    <cellStyle name="Calculation 9 2 2 3 13" xfId="4130" xr:uid="{00000000-0005-0000-0000-0000610D0000}"/>
    <cellStyle name="Calculation 9 2 2 3 13 2" xfId="4131" xr:uid="{00000000-0005-0000-0000-0000620D0000}"/>
    <cellStyle name="Calculation 9 2 2 3 14" xfId="4132" xr:uid="{00000000-0005-0000-0000-0000630D0000}"/>
    <cellStyle name="Calculation 9 2 2 3 14 2" xfId="4133" xr:uid="{00000000-0005-0000-0000-0000640D0000}"/>
    <cellStyle name="Calculation 9 2 2 3 15" xfId="4134" xr:uid="{00000000-0005-0000-0000-0000650D0000}"/>
    <cellStyle name="Calculation 9 2 2 3 15 2" xfId="4135" xr:uid="{00000000-0005-0000-0000-0000660D0000}"/>
    <cellStyle name="Calculation 9 2 2 3 16" xfId="4136" xr:uid="{00000000-0005-0000-0000-0000670D0000}"/>
    <cellStyle name="Calculation 9 2 2 3 16 2" xfId="4137" xr:uid="{00000000-0005-0000-0000-0000680D0000}"/>
    <cellStyle name="Calculation 9 2 2 3 17" xfId="4138" xr:uid="{00000000-0005-0000-0000-0000690D0000}"/>
    <cellStyle name="Calculation 9 2 2 3 17 2" xfId="4139" xr:uid="{00000000-0005-0000-0000-00006A0D0000}"/>
    <cellStyle name="Calculation 9 2 2 3 18" xfId="4140" xr:uid="{00000000-0005-0000-0000-00006B0D0000}"/>
    <cellStyle name="Calculation 9 2 2 3 18 2" xfId="4141" xr:uid="{00000000-0005-0000-0000-00006C0D0000}"/>
    <cellStyle name="Calculation 9 2 2 3 19" xfId="4142" xr:uid="{00000000-0005-0000-0000-00006D0D0000}"/>
    <cellStyle name="Calculation 9 2 2 3 2" xfId="4143" xr:uid="{00000000-0005-0000-0000-00006E0D0000}"/>
    <cellStyle name="Calculation 9 2 2 3 2 2" xfId="4144" xr:uid="{00000000-0005-0000-0000-00006F0D0000}"/>
    <cellStyle name="Calculation 9 2 2 3 3" xfId="4145" xr:uid="{00000000-0005-0000-0000-0000700D0000}"/>
    <cellStyle name="Calculation 9 2 2 3 3 2" xfId="4146" xr:uid="{00000000-0005-0000-0000-0000710D0000}"/>
    <cellStyle name="Calculation 9 2 2 3 4" xfId="4147" xr:uid="{00000000-0005-0000-0000-0000720D0000}"/>
    <cellStyle name="Calculation 9 2 2 3 4 2" xfId="4148" xr:uid="{00000000-0005-0000-0000-0000730D0000}"/>
    <cellStyle name="Calculation 9 2 2 3 5" xfId="4149" xr:uid="{00000000-0005-0000-0000-0000740D0000}"/>
    <cellStyle name="Calculation 9 2 2 3 5 2" xfId="4150" xr:uid="{00000000-0005-0000-0000-0000750D0000}"/>
    <cellStyle name="Calculation 9 2 2 3 6" xfId="4151" xr:uid="{00000000-0005-0000-0000-0000760D0000}"/>
    <cellStyle name="Calculation 9 2 2 3 6 2" xfId="4152" xr:uid="{00000000-0005-0000-0000-0000770D0000}"/>
    <cellStyle name="Calculation 9 2 2 3 7" xfId="4153" xr:uid="{00000000-0005-0000-0000-0000780D0000}"/>
    <cellStyle name="Calculation 9 2 2 3 7 2" xfId="4154" xr:uid="{00000000-0005-0000-0000-0000790D0000}"/>
    <cellStyle name="Calculation 9 2 2 3 8" xfId="4155" xr:uid="{00000000-0005-0000-0000-00007A0D0000}"/>
    <cellStyle name="Calculation 9 2 2 3 8 2" xfId="4156" xr:uid="{00000000-0005-0000-0000-00007B0D0000}"/>
    <cellStyle name="Calculation 9 2 2 3 9" xfId="4157" xr:uid="{00000000-0005-0000-0000-00007C0D0000}"/>
    <cellStyle name="Calculation 9 2 2 3 9 2" xfId="4158" xr:uid="{00000000-0005-0000-0000-00007D0D0000}"/>
    <cellStyle name="Calculation 9 2 2 4" xfId="4159" xr:uid="{00000000-0005-0000-0000-00007E0D0000}"/>
    <cellStyle name="Calculation 9 2 2 4 10" xfId="4160" xr:uid="{00000000-0005-0000-0000-00007F0D0000}"/>
    <cellStyle name="Calculation 9 2 2 4 10 2" xfId="4161" xr:uid="{00000000-0005-0000-0000-0000800D0000}"/>
    <cellStyle name="Calculation 9 2 2 4 11" xfId="4162" xr:uid="{00000000-0005-0000-0000-0000810D0000}"/>
    <cellStyle name="Calculation 9 2 2 4 11 2" xfId="4163" xr:uid="{00000000-0005-0000-0000-0000820D0000}"/>
    <cellStyle name="Calculation 9 2 2 4 12" xfId="4164" xr:uid="{00000000-0005-0000-0000-0000830D0000}"/>
    <cellStyle name="Calculation 9 2 2 4 12 2" xfId="4165" xr:uid="{00000000-0005-0000-0000-0000840D0000}"/>
    <cellStyle name="Calculation 9 2 2 4 13" xfId="4166" xr:uid="{00000000-0005-0000-0000-0000850D0000}"/>
    <cellStyle name="Calculation 9 2 2 4 13 2" xfId="4167" xr:uid="{00000000-0005-0000-0000-0000860D0000}"/>
    <cellStyle name="Calculation 9 2 2 4 14" xfId="4168" xr:uid="{00000000-0005-0000-0000-0000870D0000}"/>
    <cellStyle name="Calculation 9 2 2 4 14 2" xfId="4169" xr:uid="{00000000-0005-0000-0000-0000880D0000}"/>
    <cellStyle name="Calculation 9 2 2 4 15" xfId="4170" xr:uid="{00000000-0005-0000-0000-0000890D0000}"/>
    <cellStyle name="Calculation 9 2 2 4 15 2" xfId="4171" xr:uid="{00000000-0005-0000-0000-00008A0D0000}"/>
    <cellStyle name="Calculation 9 2 2 4 16" xfId="4172" xr:uid="{00000000-0005-0000-0000-00008B0D0000}"/>
    <cellStyle name="Calculation 9 2 2 4 2" xfId="4173" xr:uid="{00000000-0005-0000-0000-00008C0D0000}"/>
    <cellStyle name="Calculation 9 2 2 4 2 2" xfId="4174" xr:uid="{00000000-0005-0000-0000-00008D0D0000}"/>
    <cellStyle name="Calculation 9 2 2 4 3" xfId="4175" xr:uid="{00000000-0005-0000-0000-00008E0D0000}"/>
    <cellStyle name="Calculation 9 2 2 4 3 2" xfId="4176" xr:uid="{00000000-0005-0000-0000-00008F0D0000}"/>
    <cellStyle name="Calculation 9 2 2 4 4" xfId="4177" xr:uid="{00000000-0005-0000-0000-0000900D0000}"/>
    <cellStyle name="Calculation 9 2 2 4 4 2" xfId="4178" xr:uid="{00000000-0005-0000-0000-0000910D0000}"/>
    <cellStyle name="Calculation 9 2 2 4 5" xfId="4179" xr:uid="{00000000-0005-0000-0000-0000920D0000}"/>
    <cellStyle name="Calculation 9 2 2 4 5 2" xfId="4180" xr:uid="{00000000-0005-0000-0000-0000930D0000}"/>
    <cellStyle name="Calculation 9 2 2 4 6" xfId="4181" xr:uid="{00000000-0005-0000-0000-0000940D0000}"/>
    <cellStyle name="Calculation 9 2 2 4 6 2" xfId="4182" xr:uid="{00000000-0005-0000-0000-0000950D0000}"/>
    <cellStyle name="Calculation 9 2 2 4 7" xfId="4183" xr:uid="{00000000-0005-0000-0000-0000960D0000}"/>
    <cellStyle name="Calculation 9 2 2 4 7 2" xfId="4184" xr:uid="{00000000-0005-0000-0000-0000970D0000}"/>
    <cellStyle name="Calculation 9 2 2 4 8" xfId="4185" xr:uid="{00000000-0005-0000-0000-0000980D0000}"/>
    <cellStyle name="Calculation 9 2 2 4 8 2" xfId="4186" xr:uid="{00000000-0005-0000-0000-0000990D0000}"/>
    <cellStyle name="Calculation 9 2 2 4 9" xfId="4187" xr:uid="{00000000-0005-0000-0000-00009A0D0000}"/>
    <cellStyle name="Calculation 9 2 2 4 9 2" xfId="4188" xr:uid="{00000000-0005-0000-0000-00009B0D0000}"/>
    <cellStyle name="Calculation 9 2 2 5" xfId="4189" xr:uid="{00000000-0005-0000-0000-00009C0D0000}"/>
    <cellStyle name="Calculation 9 2 2 5 10" xfId="4190" xr:uid="{00000000-0005-0000-0000-00009D0D0000}"/>
    <cellStyle name="Calculation 9 2 2 5 10 2" xfId="4191" xr:uid="{00000000-0005-0000-0000-00009E0D0000}"/>
    <cellStyle name="Calculation 9 2 2 5 11" xfId="4192" xr:uid="{00000000-0005-0000-0000-00009F0D0000}"/>
    <cellStyle name="Calculation 9 2 2 5 11 2" xfId="4193" xr:uid="{00000000-0005-0000-0000-0000A00D0000}"/>
    <cellStyle name="Calculation 9 2 2 5 12" xfId="4194" xr:uid="{00000000-0005-0000-0000-0000A10D0000}"/>
    <cellStyle name="Calculation 9 2 2 5 12 2" xfId="4195" xr:uid="{00000000-0005-0000-0000-0000A20D0000}"/>
    <cellStyle name="Calculation 9 2 2 5 13" xfId="4196" xr:uid="{00000000-0005-0000-0000-0000A30D0000}"/>
    <cellStyle name="Calculation 9 2 2 5 13 2" xfId="4197" xr:uid="{00000000-0005-0000-0000-0000A40D0000}"/>
    <cellStyle name="Calculation 9 2 2 5 14" xfId="4198" xr:uid="{00000000-0005-0000-0000-0000A50D0000}"/>
    <cellStyle name="Calculation 9 2 2 5 14 2" xfId="4199" xr:uid="{00000000-0005-0000-0000-0000A60D0000}"/>
    <cellStyle name="Calculation 9 2 2 5 15" xfId="4200" xr:uid="{00000000-0005-0000-0000-0000A70D0000}"/>
    <cellStyle name="Calculation 9 2 2 5 15 2" xfId="4201" xr:uid="{00000000-0005-0000-0000-0000A80D0000}"/>
    <cellStyle name="Calculation 9 2 2 5 16" xfId="4202" xr:uid="{00000000-0005-0000-0000-0000A90D0000}"/>
    <cellStyle name="Calculation 9 2 2 5 2" xfId="4203" xr:uid="{00000000-0005-0000-0000-0000AA0D0000}"/>
    <cellStyle name="Calculation 9 2 2 5 2 2" xfId="4204" xr:uid="{00000000-0005-0000-0000-0000AB0D0000}"/>
    <cellStyle name="Calculation 9 2 2 5 3" xfId="4205" xr:uid="{00000000-0005-0000-0000-0000AC0D0000}"/>
    <cellStyle name="Calculation 9 2 2 5 3 2" xfId="4206" xr:uid="{00000000-0005-0000-0000-0000AD0D0000}"/>
    <cellStyle name="Calculation 9 2 2 5 4" xfId="4207" xr:uid="{00000000-0005-0000-0000-0000AE0D0000}"/>
    <cellStyle name="Calculation 9 2 2 5 4 2" xfId="4208" xr:uid="{00000000-0005-0000-0000-0000AF0D0000}"/>
    <cellStyle name="Calculation 9 2 2 5 5" xfId="4209" xr:uid="{00000000-0005-0000-0000-0000B00D0000}"/>
    <cellStyle name="Calculation 9 2 2 5 5 2" xfId="4210" xr:uid="{00000000-0005-0000-0000-0000B10D0000}"/>
    <cellStyle name="Calculation 9 2 2 5 6" xfId="4211" xr:uid="{00000000-0005-0000-0000-0000B20D0000}"/>
    <cellStyle name="Calculation 9 2 2 5 6 2" xfId="4212" xr:uid="{00000000-0005-0000-0000-0000B30D0000}"/>
    <cellStyle name="Calculation 9 2 2 5 7" xfId="4213" xr:uid="{00000000-0005-0000-0000-0000B40D0000}"/>
    <cellStyle name="Calculation 9 2 2 5 7 2" xfId="4214" xr:uid="{00000000-0005-0000-0000-0000B50D0000}"/>
    <cellStyle name="Calculation 9 2 2 5 8" xfId="4215" xr:uid="{00000000-0005-0000-0000-0000B60D0000}"/>
    <cellStyle name="Calculation 9 2 2 5 8 2" xfId="4216" xr:uid="{00000000-0005-0000-0000-0000B70D0000}"/>
    <cellStyle name="Calculation 9 2 2 5 9" xfId="4217" xr:uid="{00000000-0005-0000-0000-0000B80D0000}"/>
    <cellStyle name="Calculation 9 2 2 5 9 2" xfId="4218" xr:uid="{00000000-0005-0000-0000-0000B90D0000}"/>
    <cellStyle name="Calculation 9 2 2 6" xfId="4219" xr:uid="{00000000-0005-0000-0000-0000BA0D0000}"/>
    <cellStyle name="Calculation 9 2 2 6 10" xfId="4220" xr:uid="{00000000-0005-0000-0000-0000BB0D0000}"/>
    <cellStyle name="Calculation 9 2 2 6 10 2" xfId="4221" xr:uid="{00000000-0005-0000-0000-0000BC0D0000}"/>
    <cellStyle name="Calculation 9 2 2 6 11" xfId="4222" xr:uid="{00000000-0005-0000-0000-0000BD0D0000}"/>
    <cellStyle name="Calculation 9 2 2 6 11 2" xfId="4223" xr:uid="{00000000-0005-0000-0000-0000BE0D0000}"/>
    <cellStyle name="Calculation 9 2 2 6 12" xfId="4224" xr:uid="{00000000-0005-0000-0000-0000BF0D0000}"/>
    <cellStyle name="Calculation 9 2 2 6 12 2" xfId="4225" xr:uid="{00000000-0005-0000-0000-0000C00D0000}"/>
    <cellStyle name="Calculation 9 2 2 6 13" xfId="4226" xr:uid="{00000000-0005-0000-0000-0000C10D0000}"/>
    <cellStyle name="Calculation 9 2 2 6 13 2" xfId="4227" xr:uid="{00000000-0005-0000-0000-0000C20D0000}"/>
    <cellStyle name="Calculation 9 2 2 6 14" xfId="4228" xr:uid="{00000000-0005-0000-0000-0000C30D0000}"/>
    <cellStyle name="Calculation 9 2 2 6 14 2" xfId="4229" xr:uid="{00000000-0005-0000-0000-0000C40D0000}"/>
    <cellStyle name="Calculation 9 2 2 6 15" xfId="4230" xr:uid="{00000000-0005-0000-0000-0000C50D0000}"/>
    <cellStyle name="Calculation 9 2 2 6 2" xfId="4231" xr:uid="{00000000-0005-0000-0000-0000C60D0000}"/>
    <cellStyle name="Calculation 9 2 2 6 2 2" xfId="4232" xr:uid="{00000000-0005-0000-0000-0000C70D0000}"/>
    <cellStyle name="Calculation 9 2 2 6 3" xfId="4233" xr:uid="{00000000-0005-0000-0000-0000C80D0000}"/>
    <cellStyle name="Calculation 9 2 2 6 3 2" xfId="4234" xr:uid="{00000000-0005-0000-0000-0000C90D0000}"/>
    <cellStyle name="Calculation 9 2 2 6 4" xfId="4235" xr:uid="{00000000-0005-0000-0000-0000CA0D0000}"/>
    <cellStyle name="Calculation 9 2 2 6 4 2" xfId="4236" xr:uid="{00000000-0005-0000-0000-0000CB0D0000}"/>
    <cellStyle name="Calculation 9 2 2 6 5" xfId="4237" xr:uid="{00000000-0005-0000-0000-0000CC0D0000}"/>
    <cellStyle name="Calculation 9 2 2 6 5 2" xfId="4238" xr:uid="{00000000-0005-0000-0000-0000CD0D0000}"/>
    <cellStyle name="Calculation 9 2 2 6 6" xfId="4239" xr:uid="{00000000-0005-0000-0000-0000CE0D0000}"/>
    <cellStyle name="Calculation 9 2 2 6 6 2" xfId="4240" xr:uid="{00000000-0005-0000-0000-0000CF0D0000}"/>
    <cellStyle name="Calculation 9 2 2 6 7" xfId="4241" xr:uid="{00000000-0005-0000-0000-0000D00D0000}"/>
    <cellStyle name="Calculation 9 2 2 6 7 2" xfId="4242" xr:uid="{00000000-0005-0000-0000-0000D10D0000}"/>
    <cellStyle name="Calculation 9 2 2 6 8" xfId="4243" xr:uid="{00000000-0005-0000-0000-0000D20D0000}"/>
    <cellStyle name="Calculation 9 2 2 6 8 2" xfId="4244" xr:uid="{00000000-0005-0000-0000-0000D30D0000}"/>
    <cellStyle name="Calculation 9 2 2 6 9" xfId="4245" xr:uid="{00000000-0005-0000-0000-0000D40D0000}"/>
    <cellStyle name="Calculation 9 2 2 6 9 2" xfId="4246" xr:uid="{00000000-0005-0000-0000-0000D50D0000}"/>
    <cellStyle name="Calculation 9 2 2 7" xfId="4247" xr:uid="{00000000-0005-0000-0000-0000D60D0000}"/>
    <cellStyle name="Calculation 9 2 2 7 2" xfId="4248" xr:uid="{00000000-0005-0000-0000-0000D70D0000}"/>
    <cellStyle name="Calculation 9 2 2 8" xfId="4249" xr:uid="{00000000-0005-0000-0000-0000D80D0000}"/>
    <cellStyle name="Calculation 9 2 2 8 2" xfId="4250" xr:uid="{00000000-0005-0000-0000-0000D90D0000}"/>
    <cellStyle name="Calculation 9 2 2 9" xfId="4251" xr:uid="{00000000-0005-0000-0000-0000DA0D0000}"/>
    <cellStyle name="Calculation 9 2 2 9 2" xfId="4252" xr:uid="{00000000-0005-0000-0000-0000DB0D0000}"/>
    <cellStyle name="Calculation 9 2 20" xfId="4253" xr:uid="{00000000-0005-0000-0000-0000DC0D0000}"/>
    <cellStyle name="Calculation 9 2 20 2" xfId="4254" xr:uid="{00000000-0005-0000-0000-0000DD0D0000}"/>
    <cellStyle name="Calculation 9 2 21" xfId="4255" xr:uid="{00000000-0005-0000-0000-0000DE0D0000}"/>
    <cellStyle name="Calculation 9 2 21 2" xfId="4256" xr:uid="{00000000-0005-0000-0000-0000DF0D0000}"/>
    <cellStyle name="Calculation 9 2 22" xfId="4257" xr:uid="{00000000-0005-0000-0000-0000E00D0000}"/>
    <cellStyle name="Calculation 9 2 22 2" xfId="4258" xr:uid="{00000000-0005-0000-0000-0000E10D0000}"/>
    <cellStyle name="Calculation 9 2 23" xfId="4259" xr:uid="{00000000-0005-0000-0000-0000E20D0000}"/>
    <cellStyle name="Calculation 9 2 23 2" xfId="4260" xr:uid="{00000000-0005-0000-0000-0000E30D0000}"/>
    <cellStyle name="Calculation 9 2 24" xfId="4261" xr:uid="{00000000-0005-0000-0000-0000E40D0000}"/>
    <cellStyle name="Calculation 9 2 24 2" xfId="4262" xr:uid="{00000000-0005-0000-0000-0000E50D0000}"/>
    <cellStyle name="Calculation 9 2 25" xfId="4263" xr:uid="{00000000-0005-0000-0000-0000E60D0000}"/>
    <cellStyle name="Calculation 9 2 25 2" xfId="4264" xr:uid="{00000000-0005-0000-0000-0000E70D0000}"/>
    <cellStyle name="Calculation 9 2 26" xfId="4265" xr:uid="{00000000-0005-0000-0000-0000E80D0000}"/>
    <cellStyle name="Calculation 9 2 26 2" xfId="4266" xr:uid="{00000000-0005-0000-0000-0000E90D0000}"/>
    <cellStyle name="Calculation 9 2 27" xfId="4267" xr:uid="{00000000-0005-0000-0000-0000EA0D0000}"/>
    <cellStyle name="Calculation 9 2 3" xfId="4268" xr:uid="{00000000-0005-0000-0000-0000EB0D0000}"/>
    <cellStyle name="Calculation 9 2 3 10" xfId="4269" xr:uid="{00000000-0005-0000-0000-0000EC0D0000}"/>
    <cellStyle name="Calculation 9 2 3 10 2" xfId="4270" xr:uid="{00000000-0005-0000-0000-0000ED0D0000}"/>
    <cellStyle name="Calculation 9 2 3 11" xfId="4271" xr:uid="{00000000-0005-0000-0000-0000EE0D0000}"/>
    <cellStyle name="Calculation 9 2 3 11 2" xfId="4272" xr:uid="{00000000-0005-0000-0000-0000EF0D0000}"/>
    <cellStyle name="Calculation 9 2 3 12" xfId="4273" xr:uid="{00000000-0005-0000-0000-0000F00D0000}"/>
    <cellStyle name="Calculation 9 2 3 12 2" xfId="4274" xr:uid="{00000000-0005-0000-0000-0000F10D0000}"/>
    <cellStyle name="Calculation 9 2 3 13" xfId="4275" xr:uid="{00000000-0005-0000-0000-0000F20D0000}"/>
    <cellStyle name="Calculation 9 2 3 13 2" xfId="4276" xr:uid="{00000000-0005-0000-0000-0000F30D0000}"/>
    <cellStyle name="Calculation 9 2 3 14" xfId="4277" xr:uid="{00000000-0005-0000-0000-0000F40D0000}"/>
    <cellStyle name="Calculation 9 2 3 14 2" xfId="4278" xr:uid="{00000000-0005-0000-0000-0000F50D0000}"/>
    <cellStyle name="Calculation 9 2 3 15" xfId="4279" xr:uid="{00000000-0005-0000-0000-0000F60D0000}"/>
    <cellStyle name="Calculation 9 2 3 15 2" xfId="4280" xr:uid="{00000000-0005-0000-0000-0000F70D0000}"/>
    <cellStyle name="Calculation 9 2 3 16" xfId="4281" xr:uid="{00000000-0005-0000-0000-0000F80D0000}"/>
    <cellStyle name="Calculation 9 2 3 16 2" xfId="4282" xr:uid="{00000000-0005-0000-0000-0000F90D0000}"/>
    <cellStyle name="Calculation 9 2 3 17" xfId="4283" xr:uid="{00000000-0005-0000-0000-0000FA0D0000}"/>
    <cellStyle name="Calculation 9 2 3 17 2" xfId="4284" xr:uid="{00000000-0005-0000-0000-0000FB0D0000}"/>
    <cellStyle name="Calculation 9 2 3 18" xfId="4285" xr:uid="{00000000-0005-0000-0000-0000FC0D0000}"/>
    <cellStyle name="Calculation 9 2 3 18 2" xfId="4286" xr:uid="{00000000-0005-0000-0000-0000FD0D0000}"/>
    <cellStyle name="Calculation 9 2 3 19" xfId="4287" xr:uid="{00000000-0005-0000-0000-0000FE0D0000}"/>
    <cellStyle name="Calculation 9 2 3 19 2" xfId="4288" xr:uid="{00000000-0005-0000-0000-0000FF0D0000}"/>
    <cellStyle name="Calculation 9 2 3 2" xfId="4289" xr:uid="{00000000-0005-0000-0000-0000000E0000}"/>
    <cellStyle name="Calculation 9 2 3 2 10" xfId="4290" xr:uid="{00000000-0005-0000-0000-0000010E0000}"/>
    <cellStyle name="Calculation 9 2 3 2 10 2" xfId="4291" xr:uid="{00000000-0005-0000-0000-0000020E0000}"/>
    <cellStyle name="Calculation 9 2 3 2 11" xfId="4292" xr:uid="{00000000-0005-0000-0000-0000030E0000}"/>
    <cellStyle name="Calculation 9 2 3 2 11 2" xfId="4293" xr:uid="{00000000-0005-0000-0000-0000040E0000}"/>
    <cellStyle name="Calculation 9 2 3 2 12" xfId="4294" xr:uid="{00000000-0005-0000-0000-0000050E0000}"/>
    <cellStyle name="Calculation 9 2 3 2 12 2" xfId="4295" xr:uid="{00000000-0005-0000-0000-0000060E0000}"/>
    <cellStyle name="Calculation 9 2 3 2 13" xfId="4296" xr:uid="{00000000-0005-0000-0000-0000070E0000}"/>
    <cellStyle name="Calculation 9 2 3 2 13 2" xfId="4297" xr:uid="{00000000-0005-0000-0000-0000080E0000}"/>
    <cellStyle name="Calculation 9 2 3 2 14" xfId="4298" xr:uid="{00000000-0005-0000-0000-0000090E0000}"/>
    <cellStyle name="Calculation 9 2 3 2 14 2" xfId="4299" xr:uid="{00000000-0005-0000-0000-00000A0E0000}"/>
    <cellStyle name="Calculation 9 2 3 2 15" xfId="4300" xr:uid="{00000000-0005-0000-0000-00000B0E0000}"/>
    <cellStyle name="Calculation 9 2 3 2 15 2" xfId="4301" xr:uid="{00000000-0005-0000-0000-00000C0E0000}"/>
    <cellStyle name="Calculation 9 2 3 2 16" xfId="4302" xr:uid="{00000000-0005-0000-0000-00000D0E0000}"/>
    <cellStyle name="Calculation 9 2 3 2 16 2" xfId="4303" xr:uid="{00000000-0005-0000-0000-00000E0E0000}"/>
    <cellStyle name="Calculation 9 2 3 2 17" xfId="4304" xr:uid="{00000000-0005-0000-0000-00000F0E0000}"/>
    <cellStyle name="Calculation 9 2 3 2 17 2" xfId="4305" xr:uid="{00000000-0005-0000-0000-0000100E0000}"/>
    <cellStyle name="Calculation 9 2 3 2 18" xfId="4306" xr:uid="{00000000-0005-0000-0000-0000110E0000}"/>
    <cellStyle name="Calculation 9 2 3 2 18 2" xfId="4307" xr:uid="{00000000-0005-0000-0000-0000120E0000}"/>
    <cellStyle name="Calculation 9 2 3 2 19" xfId="4308" xr:uid="{00000000-0005-0000-0000-0000130E0000}"/>
    <cellStyle name="Calculation 9 2 3 2 2" xfId="4309" xr:uid="{00000000-0005-0000-0000-0000140E0000}"/>
    <cellStyle name="Calculation 9 2 3 2 2 2" xfId="4310" xr:uid="{00000000-0005-0000-0000-0000150E0000}"/>
    <cellStyle name="Calculation 9 2 3 2 3" xfId="4311" xr:uid="{00000000-0005-0000-0000-0000160E0000}"/>
    <cellStyle name="Calculation 9 2 3 2 3 2" xfId="4312" xr:uid="{00000000-0005-0000-0000-0000170E0000}"/>
    <cellStyle name="Calculation 9 2 3 2 4" xfId="4313" xr:uid="{00000000-0005-0000-0000-0000180E0000}"/>
    <cellStyle name="Calculation 9 2 3 2 4 2" xfId="4314" xr:uid="{00000000-0005-0000-0000-0000190E0000}"/>
    <cellStyle name="Calculation 9 2 3 2 5" xfId="4315" xr:uid="{00000000-0005-0000-0000-00001A0E0000}"/>
    <cellStyle name="Calculation 9 2 3 2 5 2" xfId="4316" xr:uid="{00000000-0005-0000-0000-00001B0E0000}"/>
    <cellStyle name="Calculation 9 2 3 2 6" xfId="4317" xr:uid="{00000000-0005-0000-0000-00001C0E0000}"/>
    <cellStyle name="Calculation 9 2 3 2 6 2" xfId="4318" xr:uid="{00000000-0005-0000-0000-00001D0E0000}"/>
    <cellStyle name="Calculation 9 2 3 2 7" xfId="4319" xr:uid="{00000000-0005-0000-0000-00001E0E0000}"/>
    <cellStyle name="Calculation 9 2 3 2 7 2" xfId="4320" xr:uid="{00000000-0005-0000-0000-00001F0E0000}"/>
    <cellStyle name="Calculation 9 2 3 2 8" xfId="4321" xr:uid="{00000000-0005-0000-0000-0000200E0000}"/>
    <cellStyle name="Calculation 9 2 3 2 8 2" xfId="4322" xr:uid="{00000000-0005-0000-0000-0000210E0000}"/>
    <cellStyle name="Calculation 9 2 3 2 9" xfId="4323" xr:uid="{00000000-0005-0000-0000-0000220E0000}"/>
    <cellStyle name="Calculation 9 2 3 2 9 2" xfId="4324" xr:uid="{00000000-0005-0000-0000-0000230E0000}"/>
    <cellStyle name="Calculation 9 2 3 20" xfId="4325" xr:uid="{00000000-0005-0000-0000-0000240E0000}"/>
    <cellStyle name="Calculation 9 2 3 3" xfId="4326" xr:uid="{00000000-0005-0000-0000-0000250E0000}"/>
    <cellStyle name="Calculation 9 2 3 3 10" xfId="4327" xr:uid="{00000000-0005-0000-0000-0000260E0000}"/>
    <cellStyle name="Calculation 9 2 3 3 10 2" xfId="4328" xr:uid="{00000000-0005-0000-0000-0000270E0000}"/>
    <cellStyle name="Calculation 9 2 3 3 11" xfId="4329" xr:uid="{00000000-0005-0000-0000-0000280E0000}"/>
    <cellStyle name="Calculation 9 2 3 3 11 2" xfId="4330" xr:uid="{00000000-0005-0000-0000-0000290E0000}"/>
    <cellStyle name="Calculation 9 2 3 3 12" xfId="4331" xr:uid="{00000000-0005-0000-0000-00002A0E0000}"/>
    <cellStyle name="Calculation 9 2 3 3 12 2" xfId="4332" xr:uid="{00000000-0005-0000-0000-00002B0E0000}"/>
    <cellStyle name="Calculation 9 2 3 3 13" xfId="4333" xr:uid="{00000000-0005-0000-0000-00002C0E0000}"/>
    <cellStyle name="Calculation 9 2 3 3 13 2" xfId="4334" xr:uid="{00000000-0005-0000-0000-00002D0E0000}"/>
    <cellStyle name="Calculation 9 2 3 3 14" xfId="4335" xr:uid="{00000000-0005-0000-0000-00002E0E0000}"/>
    <cellStyle name="Calculation 9 2 3 3 14 2" xfId="4336" xr:uid="{00000000-0005-0000-0000-00002F0E0000}"/>
    <cellStyle name="Calculation 9 2 3 3 15" xfId="4337" xr:uid="{00000000-0005-0000-0000-0000300E0000}"/>
    <cellStyle name="Calculation 9 2 3 3 15 2" xfId="4338" xr:uid="{00000000-0005-0000-0000-0000310E0000}"/>
    <cellStyle name="Calculation 9 2 3 3 16" xfId="4339" xr:uid="{00000000-0005-0000-0000-0000320E0000}"/>
    <cellStyle name="Calculation 9 2 3 3 16 2" xfId="4340" xr:uid="{00000000-0005-0000-0000-0000330E0000}"/>
    <cellStyle name="Calculation 9 2 3 3 17" xfId="4341" xr:uid="{00000000-0005-0000-0000-0000340E0000}"/>
    <cellStyle name="Calculation 9 2 3 3 17 2" xfId="4342" xr:uid="{00000000-0005-0000-0000-0000350E0000}"/>
    <cellStyle name="Calculation 9 2 3 3 18" xfId="4343" xr:uid="{00000000-0005-0000-0000-0000360E0000}"/>
    <cellStyle name="Calculation 9 2 3 3 18 2" xfId="4344" xr:uid="{00000000-0005-0000-0000-0000370E0000}"/>
    <cellStyle name="Calculation 9 2 3 3 19" xfId="4345" xr:uid="{00000000-0005-0000-0000-0000380E0000}"/>
    <cellStyle name="Calculation 9 2 3 3 2" xfId="4346" xr:uid="{00000000-0005-0000-0000-0000390E0000}"/>
    <cellStyle name="Calculation 9 2 3 3 2 2" xfId="4347" xr:uid="{00000000-0005-0000-0000-00003A0E0000}"/>
    <cellStyle name="Calculation 9 2 3 3 3" xfId="4348" xr:uid="{00000000-0005-0000-0000-00003B0E0000}"/>
    <cellStyle name="Calculation 9 2 3 3 3 2" xfId="4349" xr:uid="{00000000-0005-0000-0000-00003C0E0000}"/>
    <cellStyle name="Calculation 9 2 3 3 4" xfId="4350" xr:uid="{00000000-0005-0000-0000-00003D0E0000}"/>
    <cellStyle name="Calculation 9 2 3 3 4 2" xfId="4351" xr:uid="{00000000-0005-0000-0000-00003E0E0000}"/>
    <cellStyle name="Calculation 9 2 3 3 5" xfId="4352" xr:uid="{00000000-0005-0000-0000-00003F0E0000}"/>
    <cellStyle name="Calculation 9 2 3 3 5 2" xfId="4353" xr:uid="{00000000-0005-0000-0000-0000400E0000}"/>
    <cellStyle name="Calculation 9 2 3 3 6" xfId="4354" xr:uid="{00000000-0005-0000-0000-0000410E0000}"/>
    <cellStyle name="Calculation 9 2 3 3 6 2" xfId="4355" xr:uid="{00000000-0005-0000-0000-0000420E0000}"/>
    <cellStyle name="Calculation 9 2 3 3 7" xfId="4356" xr:uid="{00000000-0005-0000-0000-0000430E0000}"/>
    <cellStyle name="Calculation 9 2 3 3 7 2" xfId="4357" xr:uid="{00000000-0005-0000-0000-0000440E0000}"/>
    <cellStyle name="Calculation 9 2 3 3 8" xfId="4358" xr:uid="{00000000-0005-0000-0000-0000450E0000}"/>
    <cellStyle name="Calculation 9 2 3 3 8 2" xfId="4359" xr:uid="{00000000-0005-0000-0000-0000460E0000}"/>
    <cellStyle name="Calculation 9 2 3 3 9" xfId="4360" xr:uid="{00000000-0005-0000-0000-0000470E0000}"/>
    <cellStyle name="Calculation 9 2 3 3 9 2" xfId="4361" xr:uid="{00000000-0005-0000-0000-0000480E0000}"/>
    <cellStyle name="Calculation 9 2 3 4" xfId="4362" xr:uid="{00000000-0005-0000-0000-0000490E0000}"/>
    <cellStyle name="Calculation 9 2 3 4 10" xfId="4363" xr:uid="{00000000-0005-0000-0000-00004A0E0000}"/>
    <cellStyle name="Calculation 9 2 3 4 10 2" xfId="4364" xr:uid="{00000000-0005-0000-0000-00004B0E0000}"/>
    <cellStyle name="Calculation 9 2 3 4 11" xfId="4365" xr:uid="{00000000-0005-0000-0000-00004C0E0000}"/>
    <cellStyle name="Calculation 9 2 3 4 11 2" xfId="4366" xr:uid="{00000000-0005-0000-0000-00004D0E0000}"/>
    <cellStyle name="Calculation 9 2 3 4 12" xfId="4367" xr:uid="{00000000-0005-0000-0000-00004E0E0000}"/>
    <cellStyle name="Calculation 9 2 3 4 12 2" xfId="4368" xr:uid="{00000000-0005-0000-0000-00004F0E0000}"/>
    <cellStyle name="Calculation 9 2 3 4 13" xfId="4369" xr:uid="{00000000-0005-0000-0000-0000500E0000}"/>
    <cellStyle name="Calculation 9 2 3 4 13 2" xfId="4370" xr:uid="{00000000-0005-0000-0000-0000510E0000}"/>
    <cellStyle name="Calculation 9 2 3 4 14" xfId="4371" xr:uid="{00000000-0005-0000-0000-0000520E0000}"/>
    <cellStyle name="Calculation 9 2 3 4 14 2" xfId="4372" xr:uid="{00000000-0005-0000-0000-0000530E0000}"/>
    <cellStyle name="Calculation 9 2 3 4 15" xfId="4373" xr:uid="{00000000-0005-0000-0000-0000540E0000}"/>
    <cellStyle name="Calculation 9 2 3 4 15 2" xfId="4374" xr:uid="{00000000-0005-0000-0000-0000550E0000}"/>
    <cellStyle name="Calculation 9 2 3 4 16" xfId="4375" xr:uid="{00000000-0005-0000-0000-0000560E0000}"/>
    <cellStyle name="Calculation 9 2 3 4 2" xfId="4376" xr:uid="{00000000-0005-0000-0000-0000570E0000}"/>
    <cellStyle name="Calculation 9 2 3 4 2 2" xfId="4377" xr:uid="{00000000-0005-0000-0000-0000580E0000}"/>
    <cellStyle name="Calculation 9 2 3 4 3" xfId="4378" xr:uid="{00000000-0005-0000-0000-0000590E0000}"/>
    <cellStyle name="Calculation 9 2 3 4 3 2" xfId="4379" xr:uid="{00000000-0005-0000-0000-00005A0E0000}"/>
    <cellStyle name="Calculation 9 2 3 4 4" xfId="4380" xr:uid="{00000000-0005-0000-0000-00005B0E0000}"/>
    <cellStyle name="Calculation 9 2 3 4 4 2" xfId="4381" xr:uid="{00000000-0005-0000-0000-00005C0E0000}"/>
    <cellStyle name="Calculation 9 2 3 4 5" xfId="4382" xr:uid="{00000000-0005-0000-0000-00005D0E0000}"/>
    <cellStyle name="Calculation 9 2 3 4 5 2" xfId="4383" xr:uid="{00000000-0005-0000-0000-00005E0E0000}"/>
    <cellStyle name="Calculation 9 2 3 4 6" xfId="4384" xr:uid="{00000000-0005-0000-0000-00005F0E0000}"/>
    <cellStyle name="Calculation 9 2 3 4 6 2" xfId="4385" xr:uid="{00000000-0005-0000-0000-0000600E0000}"/>
    <cellStyle name="Calculation 9 2 3 4 7" xfId="4386" xr:uid="{00000000-0005-0000-0000-0000610E0000}"/>
    <cellStyle name="Calculation 9 2 3 4 7 2" xfId="4387" xr:uid="{00000000-0005-0000-0000-0000620E0000}"/>
    <cellStyle name="Calculation 9 2 3 4 8" xfId="4388" xr:uid="{00000000-0005-0000-0000-0000630E0000}"/>
    <cellStyle name="Calculation 9 2 3 4 8 2" xfId="4389" xr:uid="{00000000-0005-0000-0000-0000640E0000}"/>
    <cellStyle name="Calculation 9 2 3 4 9" xfId="4390" xr:uid="{00000000-0005-0000-0000-0000650E0000}"/>
    <cellStyle name="Calculation 9 2 3 4 9 2" xfId="4391" xr:uid="{00000000-0005-0000-0000-0000660E0000}"/>
    <cellStyle name="Calculation 9 2 3 5" xfId="4392" xr:uid="{00000000-0005-0000-0000-0000670E0000}"/>
    <cellStyle name="Calculation 9 2 3 5 10" xfId="4393" xr:uid="{00000000-0005-0000-0000-0000680E0000}"/>
    <cellStyle name="Calculation 9 2 3 5 10 2" xfId="4394" xr:uid="{00000000-0005-0000-0000-0000690E0000}"/>
    <cellStyle name="Calculation 9 2 3 5 11" xfId="4395" xr:uid="{00000000-0005-0000-0000-00006A0E0000}"/>
    <cellStyle name="Calculation 9 2 3 5 11 2" xfId="4396" xr:uid="{00000000-0005-0000-0000-00006B0E0000}"/>
    <cellStyle name="Calculation 9 2 3 5 12" xfId="4397" xr:uid="{00000000-0005-0000-0000-00006C0E0000}"/>
    <cellStyle name="Calculation 9 2 3 5 12 2" xfId="4398" xr:uid="{00000000-0005-0000-0000-00006D0E0000}"/>
    <cellStyle name="Calculation 9 2 3 5 13" xfId="4399" xr:uid="{00000000-0005-0000-0000-00006E0E0000}"/>
    <cellStyle name="Calculation 9 2 3 5 13 2" xfId="4400" xr:uid="{00000000-0005-0000-0000-00006F0E0000}"/>
    <cellStyle name="Calculation 9 2 3 5 14" xfId="4401" xr:uid="{00000000-0005-0000-0000-0000700E0000}"/>
    <cellStyle name="Calculation 9 2 3 5 14 2" xfId="4402" xr:uid="{00000000-0005-0000-0000-0000710E0000}"/>
    <cellStyle name="Calculation 9 2 3 5 15" xfId="4403" xr:uid="{00000000-0005-0000-0000-0000720E0000}"/>
    <cellStyle name="Calculation 9 2 3 5 15 2" xfId="4404" xr:uid="{00000000-0005-0000-0000-0000730E0000}"/>
    <cellStyle name="Calculation 9 2 3 5 16" xfId="4405" xr:uid="{00000000-0005-0000-0000-0000740E0000}"/>
    <cellStyle name="Calculation 9 2 3 5 2" xfId="4406" xr:uid="{00000000-0005-0000-0000-0000750E0000}"/>
    <cellStyle name="Calculation 9 2 3 5 2 2" xfId="4407" xr:uid="{00000000-0005-0000-0000-0000760E0000}"/>
    <cellStyle name="Calculation 9 2 3 5 3" xfId="4408" xr:uid="{00000000-0005-0000-0000-0000770E0000}"/>
    <cellStyle name="Calculation 9 2 3 5 3 2" xfId="4409" xr:uid="{00000000-0005-0000-0000-0000780E0000}"/>
    <cellStyle name="Calculation 9 2 3 5 4" xfId="4410" xr:uid="{00000000-0005-0000-0000-0000790E0000}"/>
    <cellStyle name="Calculation 9 2 3 5 4 2" xfId="4411" xr:uid="{00000000-0005-0000-0000-00007A0E0000}"/>
    <cellStyle name="Calculation 9 2 3 5 5" xfId="4412" xr:uid="{00000000-0005-0000-0000-00007B0E0000}"/>
    <cellStyle name="Calculation 9 2 3 5 5 2" xfId="4413" xr:uid="{00000000-0005-0000-0000-00007C0E0000}"/>
    <cellStyle name="Calculation 9 2 3 5 6" xfId="4414" xr:uid="{00000000-0005-0000-0000-00007D0E0000}"/>
    <cellStyle name="Calculation 9 2 3 5 6 2" xfId="4415" xr:uid="{00000000-0005-0000-0000-00007E0E0000}"/>
    <cellStyle name="Calculation 9 2 3 5 7" xfId="4416" xr:uid="{00000000-0005-0000-0000-00007F0E0000}"/>
    <cellStyle name="Calculation 9 2 3 5 7 2" xfId="4417" xr:uid="{00000000-0005-0000-0000-0000800E0000}"/>
    <cellStyle name="Calculation 9 2 3 5 8" xfId="4418" xr:uid="{00000000-0005-0000-0000-0000810E0000}"/>
    <cellStyle name="Calculation 9 2 3 5 8 2" xfId="4419" xr:uid="{00000000-0005-0000-0000-0000820E0000}"/>
    <cellStyle name="Calculation 9 2 3 5 9" xfId="4420" xr:uid="{00000000-0005-0000-0000-0000830E0000}"/>
    <cellStyle name="Calculation 9 2 3 5 9 2" xfId="4421" xr:uid="{00000000-0005-0000-0000-0000840E0000}"/>
    <cellStyle name="Calculation 9 2 3 6" xfId="4422" xr:uid="{00000000-0005-0000-0000-0000850E0000}"/>
    <cellStyle name="Calculation 9 2 3 6 10" xfId="4423" xr:uid="{00000000-0005-0000-0000-0000860E0000}"/>
    <cellStyle name="Calculation 9 2 3 6 10 2" xfId="4424" xr:uid="{00000000-0005-0000-0000-0000870E0000}"/>
    <cellStyle name="Calculation 9 2 3 6 11" xfId="4425" xr:uid="{00000000-0005-0000-0000-0000880E0000}"/>
    <cellStyle name="Calculation 9 2 3 6 11 2" xfId="4426" xr:uid="{00000000-0005-0000-0000-0000890E0000}"/>
    <cellStyle name="Calculation 9 2 3 6 12" xfId="4427" xr:uid="{00000000-0005-0000-0000-00008A0E0000}"/>
    <cellStyle name="Calculation 9 2 3 6 12 2" xfId="4428" xr:uid="{00000000-0005-0000-0000-00008B0E0000}"/>
    <cellStyle name="Calculation 9 2 3 6 13" xfId="4429" xr:uid="{00000000-0005-0000-0000-00008C0E0000}"/>
    <cellStyle name="Calculation 9 2 3 6 13 2" xfId="4430" xr:uid="{00000000-0005-0000-0000-00008D0E0000}"/>
    <cellStyle name="Calculation 9 2 3 6 14" xfId="4431" xr:uid="{00000000-0005-0000-0000-00008E0E0000}"/>
    <cellStyle name="Calculation 9 2 3 6 14 2" xfId="4432" xr:uid="{00000000-0005-0000-0000-00008F0E0000}"/>
    <cellStyle name="Calculation 9 2 3 6 15" xfId="4433" xr:uid="{00000000-0005-0000-0000-0000900E0000}"/>
    <cellStyle name="Calculation 9 2 3 6 2" xfId="4434" xr:uid="{00000000-0005-0000-0000-0000910E0000}"/>
    <cellStyle name="Calculation 9 2 3 6 2 2" xfId="4435" xr:uid="{00000000-0005-0000-0000-0000920E0000}"/>
    <cellStyle name="Calculation 9 2 3 6 3" xfId="4436" xr:uid="{00000000-0005-0000-0000-0000930E0000}"/>
    <cellStyle name="Calculation 9 2 3 6 3 2" xfId="4437" xr:uid="{00000000-0005-0000-0000-0000940E0000}"/>
    <cellStyle name="Calculation 9 2 3 6 4" xfId="4438" xr:uid="{00000000-0005-0000-0000-0000950E0000}"/>
    <cellStyle name="Calculation 9 2 3 6 4 2" xfId="4439" xr:uid="{00000000-0005-0000-0000-0000960E0000}"/>
    <cellStyle name="Calculation 9 2 3 6 5" xfId="4440" xr:uid="{00000000-0005-0000-0000-0000970E0000}"/>
    <cellStyle name="Calculation 9 2 3 6 5 2" xfId="4441" xr:uid="{00000000-0005-0000-0000-0000980E0000}"/>
    <cellStyle name="Calculation 9 2 3 6 6" xfId="4442" xr:uid="{00000000-0005-0000-0000-0000990E0000}"/>
    <cellStyle name="Calculation 9 2 3 6 6 2" xfId="4443" xr:uid="{00000000-0005-0000-0000-00009A0E0000}"/>
    <cellStyle name="Calculation 9 2 3 6 7" xfId="4444" xr:uid="{00000000-0005-0000-0000-00009B0E0000}"/>
    <cellStyle name="Calculation 9 2 3 6 7 2" xfId="4445" xr:uid="{00000000-0005-0000-0000-00009C0E0000}"/>
    <cellStyle name="Calculation 9 2 3 6 8" xfId="4446" xr:uid="{00000000-0005-0000-0000-00009D0E0000}"/>
    <cellStyle name="Calculation 9 2 3 6 8 2" xfId="4447" xr:uid="{00000000-0005-0000-0000-00009E0E0000}"/>
    <cellStyle name="Calculation 9 2 3 6 9" xfId="4448" xr:uid="{00000000-0005-0000-0000-00009F0E0000}"/>
    <cellStyle name="Calculation 9 2 3 6 9 2" xfId="4449" xr:uid="{00000000-0005-0000-0000-0000A00E0000}"/>
    <cellStyle name="Calculation 9 2 3 7" xfId="4450" xr:uid="{00000000-0005-0000-0000-0000A10E0000}"/>
    <cellStyle name="Calculation 9 2 3 7 2" xfId="4451" xr:uid="{00000000-0005-0000-0000-0000A20E0000}"/>
    <cellStyle name="Calculation 9 2 3 8" xfId="4452" xr:uid="{00000000-0005-0000-0000-0000A30E0000}"/>
    <cellStyle name="Calculation 9 2 3 8 2" xfId="4453" xr:uid="{00000000-0005-0000-0000-0000A40E0000}"/>
    <cellStyle name="Calculation 9 2 3 9" xfId="4454" xr:uid="{00000000-0005-0000-0000-0000A50E0000}"/>
    <cellStyle name="Calculation 9 2 3 9 2" xfId="4455" xr:uid="{00000000-0005-0000-0000-0000A60E0000}"/>
    <cellStyle name="Calculation 9 2 4" xfId="4456" xr:uid="{00000000-0005-0000-0000-0000A70E0000}"/>
    <cellStyle name="Calculation 9 2 4 10" xfId="4457" xr:uid="{00000000-0005-0000-0000-0000A80E0000}"/>
    <cellStyle name="Calculation 9 2 4 10 2" xfId="4458" xr:uid="{00000000-0005-0000-0000-0000A90E0000}"/>
    <cellStyle name="Calculation 9 2 4 11" xfId="4459" xr:uid="{00000000-0005-0000-0000-0000AA0E0000}"/>
    <cellStyle name="Calculation 9 2 4 11 2" xfId="4460" xr:uid="{00000000-0005-0000-0000-0000AB0E0000}"/>
    <cellStyle name="Calculation 9 2 4 12" xfId="4461" xr:uid="{00000000-0005-0000-0000-0000AC0E0000}"/>
    <cellStyle name="Calculation 9 2 4 12 2" xfId="4462" xr:uid="{00000000-0005-0000-0000-0000AD0E0000}"/>
    <cellStyle name="Calculation 9 2 4 13" xfId="4463" xr:uid="{00000000-0005-0000-0000-0000AE0E0000}"/>
    <cellStyle name="Calculation 9 2 4 13 2" xfId="4464" xr:uid="{00000000-0005-0000-0000-0000AF0E0000}"/>
    <cellStyle name="Calculation 9 2 4 14" xfId="4465" xr:uid="{00000000-0005-0000-0000-0000B00E0000}"/>
    <cellStyle name="Calculation 9 2 4 14 2" xfId="4466" xr:uid="{00000000-0005-0000-0000-0000B10E0000}"/>
    <cellStyle name="Calculation 9 2 4 15" xfId="4467" xr:uid="{00000000-0005-0000-0000-0000B20E0000}"/>
    <cellStyle name="Calculation 9 2 4 15 2" xfId="4468" xr:uid="{00000000-0005-0000-0000-0000B30E0000}"/>
    <cellStyle name="Calculation 9 2 4 16" xfId="4469" xr:uid="{00000000-0005-0000-0000-0000B40E0000}"/>
    <cellStyle name="Calculation 9 2 4 16 2" xfId="4470" xr:uid="{00000000-0005-0000-0000-0000B50E0000}"/>
    <cellStyle name="Calculation 9 2 4 17" xfId="4471" xr:uid="{00000000-0005-0000-0000-0000B60E0000}"/>
    <cellStyle name="Calculation 9 2 4 17 2" xfId="4472" xr:uid="{00000000-0005-0000-0000-0000B70E0000}"/>
    <cellStyle name="Calculation 9 2 4 18" xfId="4473" xr:uid="{00000000-0005-0000-0000-0000B80E0000}"/>
    <cellStyle name="Calculation 9 2 4 18 2" xfId="4474" xr:uid="{00000000-0005-0000-0000-0000B90E0000}"/>
    <cellStyle name="Calculation 9 2 4 19" xfId="4475" xr:uid="{00000000-0005-0000-0000-0000BA0E0000}"/>
    <cellStyle name="Calculation 9 2 4 19 2" xfId="4476" xr:uid="{00000000-0005-0000-0000-0000BB0E0000}"/>
    <cellStyle name="Calculation 9 2 4 2" xfId="4477" xr:uid="{00000000-0005-0000-0000-0000BC0E0000}"/>
    <cellStyle name="Calculation 9 2 4 2 10" xfId="4478" xr:uid="{00000000-0005-0000-0000-0000BD0E0000}"/>
    <cellStyle name="Calculation 9 2 4 2 10 2" xfId="4479" xr:uid="{00000000-0005-0000-0000-0000BE0E0000}"/>
    <cellStyle name="Calculation 9 2 4 2 11" xfId="4480" xr:uid="{00000000-0005-0000-0000-0000BF0E0000}"/>
    <cellStyle name="Calculation 9 2 4 2 11 2" xfId="4481" xr:uid="{00000000-0005-0000-0000-0000C00E0000}"/>
    <cellStyle name="Calculation 9 2 4 2 12" xfId="4482" xr:uid="{00000000-0005-0000-0000-0000C10E0000}"/>
    <cellStyle name="Calculation 9 2 4 2 12 2" xfId="4483" xr:uid="{00000000-0005-0000-0000-0000C20E0000}"/>
    <cellStyle name="Calculation 9 2 4 2 13" xfId="4484" xr:uid="{00000000-0005-0000-0000-0000C30E0000}"/>
    <cellStyle name="Calculation 9 2 4 2 13 2" xfId="4485" xr:uid="{00000000-0005-0000-0000-0000C40E0000}"/>
    <cellStyle name="Calculation 9 2 4 2 14" xfId="4486" xr:uid="{00000000-0005-0000-0000-0000C50E0000}"/>
    <cellStyle name="Calculation 9 2 4 2 14 2" xfId="4487" xr:uid="{00000000-0005-0000-0000-0000C60E0000}"/>
    <cellStyle name="Calculation 9 2 4 2 15" xfId="4488" xr:uid="{00000000-0005-0000-0000-0000C70E0000}"/>
    <cellStyle name="Calculation 9 2 4 2 15 2" xfId="4489" xr:uid="{00000000-0005-0000-0000-0000C80E0000}"/>
    <cellStyle name="Calculation 9 2 4 2 16" xfId="4490" xr:uid="{00000000-0005-0000-0000-0000C90E0000}"/>
    <cellStyle name="Calculation 9 2 4 2 16 2" xfId="4491" xr:uid="{00000000-0005-0000-0000-0000CA0E0000}"/>
    <cellStyle name="Calculation 9 2 4 2 17" xfId="4492" xr:uid="{00000000-0005-0000-0000-0000CB0E0000}"/>
    <cellStyle name="Calculation 9 2 4 2 17 2" xfId="4493" xr:uid="{00000000-0005-0000-0000-0000CC0E0000}"/>
    <cellStyle name="Calculation 9 2 4 2 18" xfId="4494" xr:uid="{00000000-0005-0000-0000-0000CD0E0000}"/>
    <cellStyle name="Calculation 9 2 4 2 18 2" xfId="4495" xr:uid="{00000000-0005-0000-0000-0000CE0E0000}"/>
    <cellStyle name="Calculation 9 2 4 2 19" xfId="4496" xr:uid="{00000000-0005-0000-0000-0000CF0E0000}"/>
    <cellStyle name="Calculation 9 2 4 2 2" xfId="4497" xr:uid="{00000000-0005-0000-0000-0000D00E0000}"/>
    <cellStyle name="Calculation 9 2 4 2 2 2" xfId="4498" xr:uid="{00000000-0005-0000-0000-0000D10E0000}"/>
    <cellStyle name="Calculation 9 2 4 2 3" xfId="4499" xr:uid="{00000000-0005-0000-0000-0000D20E0000}"/>
    <cellStyle name="Calculation 9 2 4 2 3 2" xfId="4500" xr:uid="{00000000-0005-0000-0000-0000D30E0000}"/>
    <cellStyle name="Calculation 9 2 4 2 4" xfId="4501" xr:uid="{00000000-0005-0000-0000-0000D40E0000}"/>
    <cellStyle name="Calculation 9 2 4 2 4 2" xfId="4502" xr:uid="{00000000-0005-0000-0000-0000D50E0000}"/>
    <cellStyle name="Calculation 9 2 4 2 5" xfId="4503" xr:uid="{00000000-0005-0000-0000-0000D60E0000}"/>
    <cellStyle name="Calculation 9 2 4 2 5 2" xfId="4504" xr:uid="{00000000-0005-0000-0000-0000D70E0000}"/>
    <cellStyle name="Calculation 9 2 4 2 6" xfId="4505" xr:uid="{00000000-0005-0000-0000-0000D80E0000}"/>
    <cellStyle name="Calculation 9 2 4 2 6 2" xfId="4506" xr:uid="{00000000-0005-0000-0000-0000D90E0000}"/>
    <cellStyle name="Calculation 9 2 4 2 7" xfId="4507" xr:uid="{00000000-0005-0000-0000-0000DA0E0000}"/>
    <cellStyle name="Calculation 9 2 4 2 7 2" xfId="4508" xr:uid="{00000000-0005-0000-0000-0000DB0E0000}"/>
    <cellStyle name="Calculation 9 2 4 2 8" xfId="4509" xr:uid="{00000000-0005-0000-0000-0000DC0E0000}"/>
    <cellStyle name="Calculation 9 2 4 2 8 2" xfId="4510" xr:uid="{00000000-0005-0000-0000-0000DD0E0000}"/>
    <cellStyle name="Calculation 9 2 4 2 9" xfId="4511" xr:uid="{00000000-0005-0000-0000-0000DE0E0000}"/>
    <cellStyle name="Calculation 9 2 4 2 9 2" xfId="4512" xr:uid="{00000000-0005-0000-0000-0000DF0E0000}"/>
    <cellStyle name="Calculation 9 2 4 20" xfId="4513" xr:uid="{00000000-0005-0000-0000-0000E00E0000}"/>
    <cellStyle name="Calculation 9 2 4 3" xfId="4514" xr:uid="{00000000-0005-0000-0000-0000E10E0000}"/>
    <cellStyle name="Calculation 9 2 4 3 10" xfId="4515" xr:uid="{00000000-0005-0000-0000-0000E20E0000}"/>
    <cellStyle name="Calculation 9 2 4 3 10 2" xfId="4516" xr:uid="{00000000-0005-0000-0000-0000E30E0000}"/>
    <cellStyle name="Calculation 9 2 4 3 11" xfId="4517" xr:uid="{00000000-0005-0000-0000-0000E40E0000}"/>
    <cellStyle name="Calculation 9 2 4 3 11 2" xfId="4518" xr:uid="{00000000-0005-0000-0000-0000E50E0000}"/>
    <cellStyle name="Calculation 9 2 4 3 12" xfId="4519" xr:uid="{00000000-0005-0000-0000-0000E60E0000}"/>
    <cellStyle name="Calculation 9 2 4 3 12 2" xfId="4520" xr:uid="{00000000-0005-0000-0000-0000E70E0000}"/>
    <cellStyle name="Calculation 9 2 4 3 13" xfId="4521" xr:uid="{00000000-0005-0000-0000-0000E80E0000}"/>
    <cellStyle name="Calculation 9 2 4 3 13 2" xfId="4522" xr:uid="{00000000-0005-0000-0000-0000E90E0000}"/>
    <cellStyle name="Calculation 9 2 4 3 14" xfId="4523" xr:uid="{00000000-0005-0000-0000-0000EA0E0000}"/>
    <cellStyle name="Calculation 9 2 4 3 14 2" xfId="4524" xr:uid="{00000000-0005-0000-0000-0000EB0E0000}"/>
    <cellStyle name="Calculation 9 2 4 3 15" xfId="4525" xr:uid="{00000000-0005-0000-0000-0000EC0E0000}"/>
    <cellStyle name="Calculation 9 2 4 3 15 2" xfId="4526" xr:uid="{00000000-0005-0000-0000-0000ED0E0000}"/>
    <cellStyle name="Calculation 9 2 4 3 16" xfId="4527" xr:uid="{00000000-0005-0000-0000-0000EE0E0000}"/>
    <cellStyle name="Calculation 9 2 4 3 16 2" xfId="4528" xr:uid="{00000000-0005-0000-0000-0000EF0E0000}"/>
    <cellStyle name="Calculation 9 2 4 3 17" xfId="4529" xr:uid="{00000000-0005-0000-0000-0000F00E0000}"/>
    <cellStyle name="Calculation 9 2 4 3 17 2" xfId="4530" xr:uid="{00000000-0005-0000-0000-0000F10E0000}"/>
    <cellStyle name="Calculation 9 2 4 3 18" xfId="4531" xr:uid="{00000000-0005-0000-0000-0000F20E0000}"/>
    <cellStyle name="Calculation 9 2 4 3 2" xfId="4532" xr:uid="{00000000-0005-0000-0000-0000F30E0000}"/>
    <cellStyle name="Calculation 9 2 4 3 2 2" xfId="4533" xr:uid="{00000000-0005-0000-0000-0000F40E0000}"/>
    <cellStyle name="Calculation 9 2 4 3 3" xfId="4534" xr:uid="{00000000-0005-0000-0000-0000F50E0000}"/>
    <cellStyle name="Calculation 9 2 4 3 3 2" xfId="4535" xr:uid="{00000000-0005-0000-0000-0000F60E0000}"/>
    <cellStyle name="Calculation 9 2 4 3 4" xfId="4536" xr:uid="{00000000-0005-0000-0000-0000F70E0000}"/>
    <cellStyle name="Calculation 9 2 4 3 4 2" xfId="4537" xr:uid="{00000000-0005-0000-0000-0000F80E0000}"/>
    <cellStyle name="Calculation 9 2 4 3 5" xfId="4538" xr:uid="{00000000-0005-0000-0000-0000F90E0000}"/>
    <cellStyle name="Calculation 9 2 4 3 5 2" xfId="4539" xr:uid="{00000000-0005-0000-0000-0000FA0E0000}"/>
    <cellStyle name="Calculation 9 2 4 3 6" xfId="4540" xr:uid="{00000000-0005-0000-0000-0000FB0E0000}"/>
    <cellStyle name="Calculation 9 2 4 3 6 2" xfId="4541" xr:uid="{00000000-0005-0000-0000-0000FC0E0000}"/>
    <cellStyle name="Calculation 9 2 4 3 7" xfId="4542" xr:uid="{00000000-0005-0000-0000-0000FD0E0000}"/>
    <cellStyle name="Calculation 9 2 4 3 7 2" xfId="4543" xr:uid="{00000000-0005-0000-0000-0000FE0E0000}"/>
    <cellStyle name="Calculation 9 2 4 3 8" xfId="4544" xr:uid="{00000000-0005-0000-0000-0000FF0E0000}"/>
    <cellStyle name="Calculation 9 2 4 3 8 2" xfId="4545" xr:uid="{00000000-0005-0000-0000-0000000F0000}"/>
    <cellStyle name="Calculation 9 2 4 3 9" xfId="4546" xr:uid="{00000000-0005-0000-0000-0000010F0000}"/>
    <cellStyle name="Calculation 9 2 4 3 9 2" xfId="4547" xr:uid="{00000000-0005-0000-0000-0000020F0000}"/>
    <cellStyle name="Calculation 9 2 4 4" xfId="4548" xr:uid="{00000000-0005-0000-0000-0000030F0000}"/>
    <cellStyle name="Calculation 9 2 4 4 10" xfId="4549" xr:uid="{00000000-0005-0000-0000-0000040F0000}"/>
    <cellStyle name="Calculation 9 2 4 4 10 2" xfId="4550" xr:uid="{00000000-0005-0000-0000-0000050F0000}"/>
    <cellStyle name="Calculation 9 2 4 4 11" xfId="4551" xr:uid="{00000000-0005-0000-0000-0000060F0000}"/>
    <cellStyle name="Calculation 9 2 4 4 11 2" xfId="4552" xr:uid="{00000000-0005-0000-0000-0000070F0000}"/>
    <cellStyle name="Calculation 9 2 4 4 12" xfId="4553" xr:uid="{00000000-0005-0000-0000-0000080F0000}"/>
    <cellStyle name="Calculation 9 2 4 4 12 2" xfId="4554" xr:uid="{00000000-0005-0000-0000-0000090F0000}"/>
    <cellStyle name="Calculation 9 2 4 4 13" xfId="4555" xr:uid="{00000000-0005-0000-0000-00000A0F0000}"/>
    <cellStyle name="Calculation 9 2 4 4 13 2" xfId="4556" xr:uid="{00000000-0005-0000-0000-00000B0F0000}"/>
    <cellStyle name="Calculation 9 2 4 4 14" xfId="4557" xr:uid="{00000000-0005-0000-0000-00000C0F0000}"/>
    <cellStyle name="Calculation 9 2 4 4 14 2" xfId="4558" xr:uid="{00000000-0005-0000-0000-00000D0F0000}"/>
    <cellStyle name="Calculation 9 2 4 4 15" xfId="4559" xr:uid="{00000000-0005-0000-0000-00000E0F0000}"/>
    <cellStyle name="Calculation 9 2 4 4 15 2" xfId="4560" xr:uid="{00000000-0005-0000-0000-00000F0F0000}"/>
    <cellStyle name="Calculation 9 2 4 4 16" xfId="4561" xr:uid="{00000000-0005-0000-0000-0000100F0000}"/>
    <cellStyle name="Calculation 9 2 4 4 2" xfId="4562" xr:uid="{00000000-0005-0000-0000-0000110F0000}"/>
    <cellStyle name="Calculation 9 2 4 4 2 2" xfId="4563" xr:uid="{00000000-0005-0000-0000-0000120F0000}"/>
    <cellStyle name="Calculation 9 2 4 4 3" xfId="4564" xr:uid="{00000000-0005-0000-0000-0000130F0000}"/>
    <cellStyle name="Calculation 9 2 4 4 3 2" xfId="4565" xr:uid="{00000000-0005-0000-0000-0000140F0000}"/>
    <cellStyle name="Calculation 9 2 4 4 4" xfId="4566" xr:uid="{00000000-0005-0000-0000-0000150F0000}"/>
    <cellStyle name="Calculation 9 2 4 4 4 2" xfId="4567" xr:uid="{00000000-0005-0000-0000-0000160F0000}"/>
    <cellStyle name="Calculation 9 2 4 4 5" xfId="4568" xr:uid="{00000000-0005-0000-0000-0000170F0000}"/>
    <cellStyle name="Calculation 9 2 4 4 5 2" xfId="4569" xr:uid="{00000000-0005-0000-0000-0000180F0000}"/>
    <cellStyle name="Calculation 9 2 4 4 6" xfId="4570" xr:uid="{00000000-0005-0000-0000-0000190F0000}"/>
    <cellStyle name="Calculation 9 2 4 4 6 2" xfId="4571" xr:uid="{00000000-0005-0000-0000-00001A0F0000}"/>
    <cellStyle name="Calculation 9 2 4 4 7" xfId="4572" xr:uid="{00000000-0005-0000-0000-00001B0F0000}"/>
    <cellStyle name="Calculation 9 2 4 4 7 2" xfId="4573" xr:uid="{00000000-0005-0000-0000-00001C0F0000}"/>
    <cellStyle name="Calculation 9 2 4 4 8" xfId="4574" xr:uid="{00000000-0005-0000-0000-00001D0F0000}"/>
    <cellStyle name="Calculation 9 2 4 4 8 2" xfId="4575" xr:uid="{00000000-0005-0000-0000-00001E0F0000}"/>
    <cellStyle name="Calculation 9 2 4 4 9" xfId="4576" xr:uid="{00000000-0005-0000-0000-00001F0F0000}"/>
    <cellStyle name="Calculation 9 2 4 4 9 2" xfId="4577" xr:uid="{00000000-0005-0000-0000-0000200F0000}"/>
    <cellStyle name="Calculation 9 2 4 5" xfId="4578" xr:uid="{00000000-0005-0000-0000-0000210F0000}"/>
    <cellStyle name="Calculation 9 2 4 5 10" xfId="4579" xr:uid="{00000000-0005-0000-0000-0000220F0000}"/>
    <cellStyle name="Calculation 9 2 4 5 10 2" xfId="4580" xr:uid="{00000000-0005-0000-0000-0000230F0000}"/>
    <cellStyle name="Calculation 9 2 4 5 11" xfId="4581" xr:uid="{00000000-0005-0000-0000-0000240F0000}"/>
    <cellStyle name="Calculation 9 2 4 5 11 2" xfId="4582" xr:uid="{00000000-0005-0000-0000-0000250F0000}"/>
    <cellStyle name="Calculation 9 2 4 5 12" xfId="4583" xr:uid="{00000000-0005-0000-0000-0000260F0000}"/>
    <cellStyle name="Calculation 9 2 4 5 12 2" xfId="4584" xr:uid="{00000000-0005-0000-0000-0000270F0000}"/>
    <cellStyle name="Calculation 9 2 4 5 13" xfId="4585" xr:uid="{00000000-0005-0000-0000-0000280F0000}"/>
    <cellStyle name="Calculation 9 2 4 5 13 2" xfId="4586" xr:uid="{00000000-0005-0000-0000-0000290F0000}"/>
    <cellStyle name="Calculation 9 2 4 5 14" xfId="4587" xr:uid="{00000000-0005-0000-0000-00002A0F0000}"/>
    <cellStyle name="Calculation 9 2 4 5 14 2" xfId="4588" xr:uid="{00000000-0005-0000-0000-00002B0F0000}"/>
    <cellStyle name="Calculation 9 2 4 5 15" xfId="4589" xr:uid="{00000000-0005-0000-0000-00002C0F0000}"/>
    <cellStyle name="Calculation 9 2 4 5 15 2" xfId="4590" xr:uid="{00000000-0005-0000-0000-00002D0F0000}"/>
    <cellStyle name="Calculation 9 2 4 5 16" xfId="4591" xr:uid="{00000000-0005-0000-0000-00002E0F0000}"/>
    <cellStyle name="Calculation 9 2 4 5 2" xfId="4592" xr:uid="{00000000-0005-0000-0000-00002F0F0000}"/>
    <cellStyle name="Calculation 9 2 4 5 2 2" xfId="4593" xr:uid="{00000000-0005-0000-0000-0000300F0000}"/>
    <cellStyle name="Calculation 9 2 4 5 3" xfId="4594" xr:uid="{00000000-0005-0000-0000-0000310F0000}"/>
    <cellStyle name="Calculation 9 2 4 5 3 2" xfId="4595" xr:uid="{00000000-0005-0000-0000-0000320F0000}"/>
    <cellStyle name="Calculation 9 2 4 5 4" xfId="4596" xr:uid="{00000000-0005-0000-0000-0000330F0000}"/>
    <cellStyle name="Calculation 9 2 4 5 4 2" xfId="4597" xr:uid="{00000000-0005-0000-0000-0000340F0000}"/>
    <cellStyle name="Calculation 9 2 4 5 5" xfId="4598" xr:uid="{00000000-0005-0000-0000-0000350F0000}"/>
    <cellStyle name="Calculation 9 2 4 5 5 2" xfId="4599" xr:uid="{00000000-0005-0000-0000-0000360F0000}"/>
    <cellStyle name="Calculation 9 2 4 5 6" xfId="4600" xr:uid="{00000000-0005-0000-0000-0000370F0000}"/>
    <cellStyle name="Calculation 9 2 4 5 6 2" xfId="4601" xr:uid="{00000000-0005-0000-0000-0000380F0000}"/>
    <cellStyle name="Calculation 9 2 4 5 7" xfId="4602" xr:uid="{00000000-0005-0000-0000-0000390F0000}"/>
    <cellStyle name="Calculation 9 2 4 5 7 2" xfId="4603" xr:uid="{00000000-0005-0000-0000-00003A0F0000}"/>
    <cellStyle name="Calculation 9 2 4 5 8" xfId="4604" xr:uid="{00000000-0005-0000-0000-00003B0F0000}"/>
    <cellStyle name="Calculation 9 2 4 5 8 2" xfId="4605" xr:uid="{00000000-0005-0000-0000-00003C0F0000}"/>
    <cellStyle name="Calculation 9 2 4 5 9" xfId="4606" xr:uid="{00000000-0005-0000-0000-00003D0F0000}"/>
    <cellStyle name="Calculation 9 2 4 5 9 2" xfId="4607" xr:uid="{00000000-0005-0000-0000-00003E0F0000}"/>
    <cellStyle name="Calculation 9 2 4 6" xfId="4608" xr:uid="{00000000-0005-0000-0000-00003F0F0000}"/>
    <cellStyle name="Calculation 9 2 4 6 10" xfId="4609" xr:uid="{00000000-0005-0000-0000-0000400F0000}"/>
    <cellStyle name="Calculation 9 2 4 6 10 2" xfId="4610" xr:uid="{00000000-0005-0000-0000-0000410F0000}"/>
    <cellStyle name="Calculation 9 2 4 6 11" xfId="4611" xr:uid="{00000000-0005-0000-0000-0000420F0000}"/>
    <cellStyle name="Calculation 9 2 4 6 11 2" xfId="4612" xr:uid="{00000000-0005-0000-0000-0000430F0000}"/>
    <cellStyle name="Calculation 9 2 4 6 12" xfId="4613" xr:uid="{00000000-0005-0000-0000-0000440F0000}"/>
    <cellStyle name="Calculation 9 2 4 6 12 2" xfId="4614" xr:uid="{00000000-0005-0000-0000-0000450F0000}"/>
    <cellStyle name="Calculation 9 2 4 6 13" xfId="4615" xr:uid="{00000000-0005-0000-0000-0000460F0000}"/>
    <cellStyle name="Calculation 9 2 4 6 13 2" xfId="4616" xr:uid="{00000000-0005-0000-0000-0000470F0000}"/>
    <cellStyle name="Calculation 9 2 4 6 14" xfId="4617" xr:uid="{00000000-0005-0000-0000-0000480F0000}"/>
    <cellStyle name="Calculation 9 2 4 6 14 2" xfId="4618" xr:uid="{00000000-0005-0000-0000-0000490F0000}"/>
    <cellStyle name="Calculation 9 2 4 6 15" xfId="4619" xr:uid="{00000000-0005-0000-0000-00004A0F0000}"/>
    <cellStyle name="Calculation 9 2 4 6 2" xfId="4620" xr:uid="{00000000-0005-0000-0000-00004B0F0000}"/>
    <cellStyle name="Calculation 9 2 4 6 2 2" xfId="4621" xr:uid="{00000000-0005-0000-0000-00004C0F0000}"/>
    <cellStyle name="Calculation 9 2 4 6 3" xfId="4622" xr:uid="{00000000-0005-0000-0000-00004D0F0000}"/>
    <cellStyle name="Calculation 9 2 4 6 3 2" xfId="4623" xr:uid="{00000000-0005-0000-0000-00004E0F0000}"/>
    <cellStyle name="Calculation 9 2 4 6 4" xfId="4624" xr:uid="{00000000-0005-0000-0000-00004F0F0000}"/>
    <cellStyle name="Calculation 9 2 4 6 4 2" xfId="4625" xr:uid="{00000000-0005-0000-0000-0000500F0000}"/>
    <cellStyle name="Calculation 9 2 4 6 5" xfId="4626" xr:uid="{00000000-0005-0000-0000-0000510F0000}"/>
    <cellStyle name="Calculation 9 2 4 6 5 2" xfId="4627" xr:uid="{00000000-0005-0000-0000-0000520F0000}"/>
    <cellStyle name="Calculation 9 2 4 6 6" xfId="4628" xr:uid="{00000000-0005-0000-0000-0000530F0000}"/>
    <cellStyle name="Calculation 9 2 4 6 6 2" xfId="4629" xr:uid="{00000000-0005-0000-0000-0000540F0000}"/>
    <cellStyle name="Calculation 9 2 4 6 7" xfId="4630" xr:uid="{00000000-0005-0000-0000-0000550F0000}"/>
    <cellStyle name="Calculation 9 2 4 6 7 2" xfId="4631" xr:uid="{00000000-0005-0000-0000-0000560F0000}"/>
    <cellStyle name="Calculation 9 2 4 6 8" xfId="4632" xr:uid="{00000000-0005-0000-0000-0000570F0000}"/>
    <cellStyle name="Calculation 9 2 4 6 8 2" xfId="4633" xr:uid="{00000000-0005-0000-0000-0000580F0000}"/>
    <cellStyle name="Calculation 9 2 4 6 9" xfId="4634" xr:uid="{00000000-0005-0000-0000-0000590F0000}"/>
    <cellStyle name="Calculation 9 2 4 6 9 2" xfId="4635" xr:uid="{00000000-0005-0000-0000-00005A0F0000}"/>
    <cellStyle name="Calculation 9 2 4 7" xfId="4636" xr:uid="{00000000-0005-0000-0000-00005B0F0000}"/>
    <cellStyle name="Calculation 9 2 4 7 2" xfId="4637" xr:uid="{00000000-0005-0000-0000-00005C0F0000}"/>
    <cellStyle name="Calculation 9 2 4 8" xfId="4638" xr:uid="{00000000-0005-0000-0000-00005D0F0000}"/>
    <cellStyle name="Calculation 9 2 4 8 2" xfId="4639" xr:uid="{00000000-0005-0000-0000-00005E0F0000}"/>
    <cellStyle name="Calculation 9 2 4 9" xfId="4640" xr:uid="{00000000-0005-0000-0000-00005F0F0000}"/>
    <cellStyle name="Calculation 9 2 4 9 2" xfId="4641" xr:uid="{00000000-0005-0000-0000-0000600F0000}"/>
    <cellStyle name="Calculation 9 2 5" xfId="4642" xr:uid="{00000000-0005-0000-0000-0000610F0000}"/>
    <cellStyle name="Calculation 9 2 5 10" xfId="4643" xr:uid="{00000000-0005-0000-0000-0000620F0000}"/>
    <cellStyle name="Calculation 9 2 5 10 2" xfId="4644" xr:uid="{00000000-0005-0000-0000-0000630F0000}"/>
    <cellStyle name="Calculation 9 2 5 11" xfId="4645" xr:uid="{00000000-0005-0000-0000-0000640F0000}"/>
    <cellStyle name="Calculation 9 2 5 11 2" xfId="4646" xr:uid="{00000000-0005-0000-0000-0000650F0000}"/>
    <cellStyle name="Calculation 9 2 5 12" xfId="4647" xr:uid="{00000000-0005-0000-0000-0000660F0000}"/>
    <cellStyle name="Calculation 9 2 5 12 2" xfId="4648" xr:uid="{00000000-0005-0000-0000-0000670F0000}"/>
    <cellStyle name="Calculation 9 2 5 13" xfId="4649" xr:uid="{00000000-0005-0000-0000-0000680F0000}"/>
    <cellStyle name="Calculation 9 2 5 13 2" xfId="4650" xr:uid="{00000000-0005-0000-0000-0000690F0000}"/>
    <cellStyle name="Calculation 9 2 5 14" xfId="4651" xr:uid="{00000000-0005-0000-0000-00006A0F0000}"/>
    <cellStyle name="Calculation 9 2 5 14 2" xfId="4652" xr:uid="{00000000-0005-0000-0000-00006B0F0000}"/>
    <cellStyle name="Calculation 9 2 5 15" xfId="4653" xr:uid="{00000000-0005-0000-0000-00006C0F0000}"/>
    <cellStyle name="Calculation 9 2 5 15 2" xfId="4654" xr:uid="{00000000-0005-0000-0000-00006D0F0000}"/>
    <cellStyle name="Calculation 9 2 5 16" xfId="4655" xr:uid="{00000000-0005-0000-0000-00006E0F0000}"/>
    <cellStyle name="Calculation 9 2 5 16 2" xfId="4656" xr:uid="{00000000-0005-0000-0000-00006F0F0000}"/>
    <cellStyle name="Calculation 9 2 5 17" xfId="4657" xr:uid="{00000000-0005-0000-0000-0000700F0000}"/>
    <cellStyle name="Calculation 9 2 5 17 2" xfId="4658" xr:uid="{00000000-0005-0000-0000-0000710F0000}"/>
    <cellStyle name="Calculation 9 2 5 18" xfId="4659" xr:uid="{00000000-0005-0000-0000-0000720F0000}"/>
    <cellStyle name="Calculation 9 2 5 18 2" xfId="4660" xr:uid="{00000000-0005-0000-0000-0000730F0000}"/>
    <cellStyle name="Calculation 9 2 5 19" xfId="4661" xr:uid="{00000000-0005-0000-0000-0000740F0000}"/>
    <cellStyle name="Calculation 9 2 5 2" xfId="4662" xr:uid="{00000000-0005-0000-0000-0000750F0000}"/>
    <cellStyle name="Calculation 9 2 5 2 10" xfId="4663" xr:uid="{00000000-0005-0000-0000-0000760F0000}"/>
    <cellStyle name="Calculation 9 2 5 2 10 2" xfId="4664" xr:uid="{00000000-0005-0000-0000-0000770F0000}"/>
    <cellStyle name="Calculation 9 2 5 2 11" xfId="4665" xr:uid="{00000000-0005-0000-0000-0000780F0000}"/>
    <cellStyle name="Calculation 9 2 5 2 11 2" xfId="4666" xr:uid="{00000000-0005-0000-0000-0000790F0000}"/>
    <cellStyle name="Calculation 9 2 5 2 12" xfId="4667" xr:uid="{00000000-0005-0000-0000-00007A0F0000}"/>
    <cellStyle name="Calculation 9 2 5 2 12 2" xfId="4668" xr:uid="{00000000-0005-0000-0000-00007B0F0000}"/>
    <cellStyle name="Calculation 9 2 5 2 13" xfId="4669" xr:uid="{00000000-0005-0000-0000-00007C0F0000}"/>
    <cellStyle name="Calculation 9 2 5 2 13 2" xfId="4670" xr:uid="{00000000-0005-0000-0000-00007D0F0000}"/>
    <cellStyle name="Calculation 9 2 5 2 14" xfId="4671" xr:uid="{00000000-0005-0000-0000-00007E0F0000}"/>
    <cellStyle name="Calculation 9 2 5 2 14 2" xfId="4672" xr:uid="{00000000-0005-0000-0000-00007F0F0000}"/>
    <cellStyle name="Calculation 9 2 5 2 15" xfId="4673" xr:uid="{00000000-0005-0000-0000-0000800F0000}"/>
    <cellStyle name="Calculation 9 2 5 2 15 2" xfId="4674" xr:uid="{00000000-0005-0000-0000-0000810F0000}"/>
    <cellStyle name="Calculation 9 2 5 2 16" xfId="4675" xr:uid="{00000000-0005-0000-0000-0000820F0000}"/>
    <cellStyle name="Calculation 9 2 5 2 16 2" xfId="4676" xr:uid="{00000000-0005-0000-0000-0000830F0000}"/>
    <cellStyle name="Calculation 9 2 5 2 17" xfId="4677" xr:uid="{00000000-0005-0000-0000-0000840F0000}"/>
    <cellStyle name="Calculation 9 2 5 2 17 2" xfId="4678" xr:uid="{00000000-0005-0000-0000-0000850F0000}"/>
    <cellStyle name="Calculation 9 2 5 2 18" xfId="4679" xr:uid="{00000000-0005-0000-0000-0000860F0000}"/>
    <cellStyle name="Calculation 9 2 5 2 2" xfId="4680" xr:uid="{00000000-0005-0000-0000-0000870F0000}"/>
    <cellStyle name="Calculation 9 2 5 2 2 2" xfId="4681" xr:uid="{00000000-0005-0000-0000-0000880F0000}"/>
    <cellStyle name="Calculation 9 2 5 2 3" xfId="4682" xr:uid="{00000000-0005-0000-0000-0000890F0000}"/>
    <cellStyle name="Calculation 9 2 5 2 3 2" xfId="4683" xr:uid="{00000000-0005-0000-0000-00008A0F0000}"/>
    <cellStyle name="Calculation 9 2 5 2 4" xfId="4684" xr:uid="{00000000-0005-0000-0000-00008B0F0000}"/>
    <cellStyle name="Calculation 9 2 5 2 4 2" xfId="4685" xr:uid="{00000000-0005-0000-0000-00008C0F0000}"/>
    <cellStyle name="Calculation 9 2 5 2 5" xfId="4686" xr:uid="{00000000-0005-0000-0000-00008D0F0000}"/>
    <cellStyle name="Calculation 9 2 5 2 5 2" xfId="4687" xr:uid="{00000000-0005-0000-0000-00008E0F0000}"/>
    <cellStyle name="Calculation 9 2 5 2 6" xfId="4688" xr:uid="{00000000-0005-0000-0000-00008F0F0000}"/>
    <cellStyle name="Calculation 9 2 5 2 6 2" xfId="4689" xr:uid="{00000000-0005-0000-0000-0000900F0000}"/>
    <cellStyle name="Calculation 9 2 5 2 7" xfId="4690" xr:uid="{00000000-0005-0000-0000-0000910F0000}"/>
    <cellStyle name="Calculation 9 2 5 2 7 2" xfId="4691" xr:uid="{00000000-0005-0000-0000-0000920F0000}"/>
    <cellStyle name="Calculation 9 2 5 2 8" xfId="4692" xr:uid="{00000000-0005-0000-0000-0000930F0000}"/>
    <cellStyle name="Calculation 9 2 5 2 8 2" xfId="4693" xr:uid="{00000000-0005-0000-0000-0000940F0000}"/>
    <cellStyle name="Calculation 9 2 5 2 9" xfId="4694" xr:uid="{00000000-0005-0000-0000-0000950F0000}"/>
    <cellStyle name="Calculation 9 2 5 2 9 2" xfId="4695" xr:uid="{00000000-0005-0000-0000-0000960F0000}"/>
    <cellStyle name="Calculation 9 2 5 3" xfId="4696" xr:uid="{00000000-0005-0000-0000-0000970F0000}"/>
    <cellStyle name="Calculation 9 2 5 3 10" xfId="4697" xr:uid="{00000000-0005-0000-0000-0000980F0000}"/>
    <cellStyle name="Calculation 9 2 5 3 10 2" xfId="4698" xr:uid="{00000000-0005-0000-0000-0000990F0000}"/>
    <cellStyle name="Calculation 9 2 5 3 11" xfId="4699" xr:uid="{00000000-0005-0000-0000-00009A0F0000}"/>
    <cellStyle name="Calculation 9 2 5 3 11 2" xfId="4700" xr:uid="{00000000-0005-0000-0000-00009B0F0000}"/>
    <cellStyle name="Calculation 9 2 5 3 12" xfId="4701" xr:uid="{00000000-0005-0000-0000-00009C0F0000}"/>
    <cellStyle name="Calculation 9 2 5 3 12 2" xfId="4702" xr:uid="{00000000-0005-0000-0000-00009D0F0000}"/>
    <cellStyle name="Calculation 9 2 5 3 13" xfId="4703" xr:uid="{00000000-0005-0000-0000-00009E0F0000}"/>
    <cellStyle name="Calculation 9 2 5 3 13 2" xfId="4704" xr:uid="{00000000-0005-0000-0000-00009F0F0000}"/>
    <cellStyle name="Calculation 9 2 5 3 14" xfId="4705" xr:uid="{00000000-0005-0000-0000-0000A00F0000}"/>
    <cellStyle name="Calculation 9 2 5 3 14 2" xfId="4706" xr:uid="{00000000-0005-0000-0000-0000A10F0000}"/>
    <cellStyle name="Calculation 9 2 5 3 15" xfId="4707" xr:uid="{00000000-0005-0000-0000-0000A20F0000}"/>
    <cellStyle name="Calculation 9 2 5 3 15 2" xfId="4708" xr:uid="{00000000-0005-0000-0000-0000A30F0000}"/>
    <cellStyle name="Calculation 9 2 5 3 16" xfId="4709" xr:uid="{00000000-0005-0000-0000-0000A40F0000}"/>
    <cellStyle name="Calculation 9 2 5 3 2" xfId="4710" xr:uid="{00000000-0005-0000-0000-0000A50F0000}"/>
    <cellStyle name="Calculation 9 2 5 3 2 2" xfId="4711" xr:uid="{00000000-0005-0000-0000-0000A60F0000}"/>
    <cellStyle name="Calculation 9 2 5 3 3" xfId="4712" xr:uid="{00000000-0005-0000-0000-0000A70F0000}"/>
    <cellStyle name="Calculation 9 2 5 3 3 2" xfId="4713" xr:uid="{00000000-0005-0000-0000-0000A80F0000}"/>
    <cellStyle name="Calculation 9 2 5 3 4" xfId="4714" xr:uid="{00000000-0005-0000-0000-0000A90F0000}"/>
    <cellStyle name="Calculation 9 2 5 3 4 2" xfId="4715" xr:uid="{00000000-0005-0000-0000-0000AA0F0000}"/>
    <cellStyle name="Calculation 9 2 5 3 5" xfId="4716" xr:uid="{00000000-0005-0000-0000-0000AB0F0000}"/>
    <cellStyle name="Calculation 9 2 5 3 5 2" xfId="4717" xr:uid="{00000000-0005-0000-0000-0000AC0F0000}"/>
    <cellStyle name="Calculation 9 2 5 3 6" xfId="4718" xr:uid="{00000000-0005-0000-0000-0000AD0F0000}"/>
    <cellStyle name="Calculation 9 2 5 3 6 2" xfId="4719" xr:uid="{00000000-0005-0000-0000-0000AE0F0000}"/>
    <cellStyle name="Calculation 9 2 5 3 7" xfId="4720" xr:uid="{00000000-0005-0000-0000-0000AF0F0000}"/>
    <cellStyle name="Calculation 9 2 5 3 7 2" xfId="4721" xr:uid="{00000000-0005-0000-0000-0000B00F0000}"/>
    <cellStyle name="Calculation 9 2 5 3 8" xfId="4722" xr:uid="{00000000-0005-0000-0000-0000B10F0000}"/>
    <cellStyle name="Calculation 9 2 5 3 8 2" xfId="4723" xr:uid="{00000000-0005-0000-0000-0000B20F0000}"/>
    <cellStyle name="Calculation 9 2 5 3 9" xfId="4724" xr:uid="{00000000-0005-0000-0000-0000B30F0000}"/>
    <cellStyle name="Calculation 9 2 5 3 9 2" xfId="4725" xr:uid="{00000000-0005-0000-0000-0000B40F0000}"/>
    <cellStyle name="Calculation 9 2 5 4" xfId="4726" xr:uid="{00000000-0005-0000-0000-0000B50F0000}"/>
    <cellStyle name="Calculation 9 2 5 4 10" xfId="4727" xr:uid="{00000000-0005-0000-0000-0000B60F0000}"/>
    <cellStyle name="Calculation 9 2 5 4 10 2" xfId="4728" xr:uid="{00000000-0005-0000-0000-0000B70F0000}"/>
    <cellStyle name="Calculation 9 2 5 4 11" xfId="4729" xr:uid="{00000000-0005-0000-0000-0000B80F0000}"/>
    <cellStyle name="Calculation 9 2 5 4 11 2" xfId="4730" xr:uid="{00000000-0005-0000-0000-0000B90F0000}"/>
    <cellStyle name="Calculation 9 2 5 4 12" xfId="4731" xr:uid="{00000000-0005-0000-0000-0000BA0F0000}"/>
    <cellStyle name="Calculation 9 2 5 4 12 2" xfId="4732" xr:uid="{00000000-0005-0000-0000-0000BB0F0000}"/>
    <cellStyle name="Calculation 9 2 5 4 13" xfId="4733" xr:uid="{00000000-0005-0000-0000-0000BC0F0000}"/>
    <cellStyle name="Calculation 9 2 5 4 13 2" xfId="4734" xr:uid="{00000000-0005-0000-0000-0000BD0F0000}"/>
    <cellStyle name="Calculation 9 2 5 4 14" xfId="4735" xr:uid="{00000000-0005-0000-0000-0000BE0F0000}"/>
    <cellStyle name="Calculation 9 2 5 4 14 2" xfId="4736" xr:uid="{00000000-0005-0000-0000-0000BF0F0000}"/>
    <cellStyle name="Calculation 9 2 5 4 15" xfId="4737" xr:uid="{00000000-0005-0000-0000-0000C00F0000}"/>
    <cellStyle name="Calculation 9 2 5 4 15 2" xfId="4738" xr:uid="{00000000-0005-0000-0000-0000C10F0000}"/>
    <cellStyle name="Calculation 9 2 5 4 16" xfId="4739" xr:uid="{00000000-0005-0000-0000-0000C20F0000}"/>
    <cellStyle name="Calculation 9 2 5 4 2" xfId="4740" xr:uid="{00000000-0005-0000-0000-0000C30F0000}"/>
    <cellStyle name="Calculation 9 2 5 4 2 2" xfId="4741" xr:uid="{00000000-0005-0000-0000-0000C40F0000}"/>
    <cellStyle name="Calculation 9 2 5 4 3" xfId="4742" xr:uid="{00000000-0005-0000-0000-0000C50F0000}"/>
    <cellStyle name="Calculation 9 2 5 4 3 2" xfId="4743" xr:uid="{00000000-0005-0000-0000-0000C60F0000}"/>
    <cellStyle name="Calculation 9 2 5 4 4" xfId="4744" xr:uid="{00000000-0005-0000-0000-0000C70F0000}"/>
    <cellStyle name="Calculation 9 2 5 4 4 2" xfId="4745" xr:uid="{00000000-0005-0000-0000-0000C80F0000}"/>
    <cellStyle name="Calculation 9 2 5 4 5" xfId="4746" xr:uid="{00000000-0005-0000-0000-0000C90F0000}"/>
    <cellStyle name="Calculation 9 2 5 4 5 2" xfId="4747" xr:uid="{00000000-0005-0000-0000-0000CA0F0000}"/>
    <cellStyle name="Calculation 9 2 5 4 6" xfId="4748" xr:uid="{00000000-0005-0000-0000-0000CB0F0000}"/>
    <cellStyle name="Calculation 9 2 5 4 6 2" xfId="4749" xr:uid="{00000000-0005-0000-0000-0000CC0F0000}"/>
    <cellStyle name="Calculation 9 2 5 4 7" xfId="4750" xr:uid="{00000000-0005-0000-0000-0000CD0F0000}"/>
    <cellStyle name="Calculation 9 2 5 4 7 2" xfId="4751" xr:uid="{00000000-0005-0000-0000-0000CE0F0000}"/>
    <cellStyle name="Calculation 9 2 5 4 8" xfId="4752" xr:uid="{00000000-0005-0000-0000-0000CF0F0000}"/>
    <cellStyle name="Calculation 9 2 5 4 8 2" xfId="4753" xr:uid="{00000000-0005-0000-0000-0000D00F0000}"/>
    <cellStyle name="Calculation 9 2 5 4 9" xfId="4754" xr:uid="{00000000-0005-0000-0000-0000D10F0000}"/>
    <cellStyle name="Calculation 9 2 5 4 9 2" xfId="4755" xr:uid="{00000000-0005-0000-0000-0000D20F0000}"/>
    <cellStyle name="Calculation 9 2 5 5" xfId="4756" xr:uid="{00000000-0005-0000-0000-0000D30F0000}"/>
    <cellStyle name="Calculation 9 2 5 5 10" xfId="4757" xr:uid="{00000000-0005-0000-0000-0000D40F0000}"/>
    <cellStyle name="Calculation 9 2 5 5 10 2" xfId="4758" xr:uid="{00000000-0005-0000-0000-0000D50F0000}"/>
    <cellStyle name="Calculation 9 2 5 5 11" xfId="4759" xr:uid="{00000000-0005-0000-0000-0000D60F0000}"/>
    <cellStyle name="Calculation 9 2 5 5 11 2" xfId="4760" xr:uid="{00000000-0005-0000-0000-0000D70F0000}"/>
    <cellStyle name="Calculation 9 2 5 5 12" xfId="4761" xr:uid="{00000000-0005-0000-0000-0000D80F0000}"/>
    <cellStyle name="Calculation 9 2 5 5 12 2" xfId="4762" xr:uid="{00000000-0005-0000-0000-0000D90F0000}"/>
    <cellStyle name="Calculation 9 2 5 5 13" xfId="4763" xr:uid="{00000000-0005-0000-0000-0000DA0F0000}"/>
    <cellStyle name="Calculation 9 2 5 5 13 2" xfId="4764" xr:uid="{00000000-0005-0000-0000-0000DB0F0000}"/>
    <cellStyle name="Calculation 9 2 5 5 14" xfId="4765" xr:uid="{00000000-0005-0000-0000-0000DC0F0000}"/>
    <cellStyle name="Calculation 9 2 5 5 14 2" xfId="4766" xr:uid="{00000000-0005-0000-0000-0000DD0F0000}"/>
    <cellStyle name="Calculation 9 2 5 5 15" xfId="4767" xr:uid="{00000000-0005-0000-0000-0000DE0F0000}"/>
    <cellStyle name="Calculation 9 2 5 5 2" xfId="4768" xr:uid="{00000000-0005-0000-0000-0000DF0F0000}"/>
    <cellStyle name="Calculation 9 2 5 5 2 2" xfId="4769" xr:uid="{00000000-0005-0000-0000-0000E00F0000}"/>
    <cellStyle name="Calculation 9 2 5 5 3" xfId="4770" xr:uid="{00000000-0005-0000-0000-0000E10F0000}"/>
    <cellStyle name="Calculation 9 2 5 5 3 2" xfId="4771" xr:uid="{00000000-0005-0000-0000-0000E20F0000}"/>
    <cellStyle name="Calculation 9 2 5 5 4" xfId="4772" xr:uid="{00000000-0005-0000-0000-0000E30F0000}"/>
    <cellStyle name="Calculation 9 2 5 5 4 2" xfId="4773" xr:uid="{00000000-0005-0000-0000-0000E40F0000}"/>
    <cellStyle name="Calculation 9 2 5 5 5" xfId="4774" xr:uid="{00000000-0005-0000-0000-0000E50F0000}"/>
    <cellStyle name="Calculation 9 2 5 5 5 2" xfId="4775" xr:uid="{00000000-0005-0000-0000-0000E60F0000}"/>
    <cellStyle name="Calculation 9 2 5 5 6" xfId="4776" xr:uid="{00000000-0005-0000-0000-0000E70F0000}"/>
    <cellStyle name="Calculation 9 2 5 5 6 2" xfId="4777" xr:uid="{00000000-0005-0000-0000-0000E80F0000}"/>
    <cellStyle name="Calculation 9 2 5 5 7" xfId="4778" xr:uid="{00000000-0005-0000-0000-0000E90F0000}"/>
    <cellStyle name="Calculation 9 2 5 5 7 2" xfId="4779" xr:uid="{00000000-0005-0000-0000-0000EA0F0000}"/>
    <cellStyle name="Calculation 9 2 5 5 8" xfId="4780" xr:uid="{00000000-0005-0000-0000-0000EB0F0000}"/>
    <cellStyle name="Calculation 9 2 5 5 8 2" xfId="4781" xr:uid="{00000000-0005-0000-0000-0000EC0F0000}"/>
    <cellStyle name="Calculation 9 2 5 5 9" xfId="4782" xr:uid="{00000000-0005-0000-0000-0000ED0F0000}"/>
    <cellStyle name="Calculation 9 2 5 5 9 2" xfId="4783" xr:uid="{00000000-0005-0000-0000-0000EE0F0000}"/>
    <cellStyle name="Calculation 9 2 5 6" xfId="4784" xr:uid="{00000000-0005-0000-0000-0000EF0F0000}"/>
    <cellStyle name="Calculation 9 2 5 6 2" xfId="4785" xr:uid="{00000000-0005-0000-0000-0000F00F0000}"/>
    <cellStyle name="Calculation 9 2 5 7" xfId="4786" xr:uid="{00000000-0005-0000-0000-0000F10F0000}"/>
    <cellStyle name="Calculation 9 2 5 7 2" xfId="4787" xr:uid="{00000000-0005-0000-0000-0000F20F0000}"/>
    <cellStyle name="Calculation 9 2 5 8" xfId="4788" xr:uid="{00000000-0005-0000-0000-0000F30F0000}"/>
    <cellStyle name="Calculation 9 2 5 8 2" xfId="4789" xr:uid="{00000000-0005-0000-0000-0000F40F0000}"/>
    <cellStyle name="Calculation 9 2 5 9" xfId="4790" xr:uid="{00000000-0005-0000-0000-0000F50F0000}"/>
    <cellStyle name="Calculation 9 2 5 9 2" xfId="4791" xr:uid="{00000000-0005-0000-0000-0000F60F0000}"/>
    <cellStyle name="Calculation 9 2 6" xfId="4792" xr:uid="{00000000-0005-0000-0000-0000F70F0000}"/>
    <cellStyle name="Calculation 9 2 6 10" xfId="4793" xr:uid="{00000000-0005-0000-0000-0000F80F0000}"/>
    <cellStyle name="Calculation 9 2 6 10 2" xfId="4794" xr:uid="{00000000-0005-0000-0000-0000F90F0000}"/>
    <cellStyle name="Calculation 9 2 6 11" xfId="4795" xr:uid="{00000000-0005-0000-0000-0000FA0F0000}"/>
    <cellStyle name="Calculation 9 2 6 11 2" xfId="4796" xr:uid="{00000000-0005-0000-0000-0000FB0F0000}"/>
    <cellStyle name="Calculation 9 2 6 12" xfId="4797" xr:uid="{00000000-0005-0000-0000-0000FC0F0000}"/>
    <cellStyle name="Calculation 9 2 6 12 2" xfId="4798" xr:uid="{00000000-0005-0000-0000-0000FD0F0000}"/>
    <cellStyle name="Calculation 9 2 6 13" xfId="4799" xr:uid="{00000000-0005-0000-0000-0000FE0F0000}"/>
    <cellStyle name="Calculation 9 2 6 13 2" xfId="4800" xr:uid="{00000000-0005-0000-0000-0000FF0F0000}"/>
    <cellStyle name="Calculation 9 2 6 14" xfId="4801" xr:uid="{00000000-0005-0000-0000-000000100000}"/>
    <cellStyle name="Calculation 9 2 6 14 2" xfId="4802" xr:uid="{00000000-0005-0000-0000-000001100000}"/>
    <cellStyle name="Calculation 9 2 6 15" xfId="4803" xr:uid="{00000000-0005-0000-0000-000002100000}"/>
    <cellStyle name="Calculation 9 2 6 15 2" xfId="4804" xr:uid="{00000000-0005-0000-0000-000003100000}"/>
    <cellStyle name="Calculation 9 2 6 16" xfId="4805" xr:uid="{00000000-0005-0000-0000-000004100000}"/>
    <cellStyle name="Calculation 9 2 6 16 2" xfId="4806" xr:uid="{00000000-0005-0000-0000-000005100000}"/>
    <cellStyle name="Calculation 9 2 6 17" xfId="4807" xr:uid="{00000000-0005-0000-0000-000006100000}"/>
    <cellStyle name="Calculation 9 2 6 17 2" xfId="4808" xr:uid="{00000000-0005-0000-0000-000007100000}"/>
    <cellStyle name="Calculation 9 2 6 18" xfId="4809" xr:uid="{00000000-0005-0000-0000-000008100000}"/>
    <cellStyle name="Calculation 9 2 6 18 2" xfId="4810" xr:uid="{00000000-0005-0000-0000-000009100000}"/>
    <cellStyle name="Calculation 9 2 6 19" xfId="4811" xr:uid="{00000000-0005-0000-0000-00000A100000}"/>
    <cellStyle name="Calculation 9 2 6 2" xfId="4812" xr:uid="{00000000-0005-0000-0000-00000B100000}"/>
    <cellStyle name="Calculation 9 2 6 2 10" xfId="4813" xr:uid="{00000000-0005-0000-0000-00000C100000}"/>
    <cellStyle name="Calculation 9 2 6 2 10 2" xfId="4814" xr:uid="{00000000-0005-0000-0000-00000D100000}"/>
    <cellStyle name="Calculation 9 2 6 2 11" xfId="4815" xr:uid="{00000000-0005-0000-0000-00000E100000}"/>
    <cellStyle name="Calculation 9 2 6 2 11 2" xfId="4816" xr:uid="{00000000-0005-0000-0000-00000F100000}"/>
    <cellStyle name="Calculation 9 2 6 2 12" xfId="4817" xr:uid="{00000000-0005-0000-0000-000010100000}"/>
    <cellStyle name="Calculation 9 2 6 2 12 2" xfId="4818" xr:uid="{00000000-0005-0000-0000-000011100000}"/>
    <cellStyle name="Calculation 9 2 6 2 13" xfId="4819" xr:uid="{00000000-0005-0000-0000-000012100000}"/>
    <cellStyle name="Calculation 9 2 6 2 13 2" xfId="4820" xr:uid="{00000000-0005-0000-0000-000013100000}"/>
    <cellStyle name="Calculation 9 2 6 2 14" xfId="4821" xr:uid="{00000000-0005-0000-0000-000014100000}"/>
    <cellStyle name="Calculation 9 2 6 2 14 2" xfId="4822" xr:uid="{00000000-0005-0000-0000-000015100000}"/>
    <cellStyle name="Calculation 9 2 6 2 15" xfId="4823" xr:uid="{00000000-0005-0000-0000-000016100000}"/>
    <cellStyle name="Calculation 9 2 6 2 15 2" xfId="4824" xr:uid="{00000000-0005-0000-0000-000017100000}"/>
    <cellStyle name="Calculation 9 2 6 2 16" xfId="4825" xr:uid="{00000000-0005-0000-0000-000018100000}"/>
    <cellStyle name="Calculation 9 2 6 2 16 2" xfId="4826" xr:uid="{00000000-0005-0000-0000-000019100000}"/>
    <cellStyle name="Calculation 9 2 6 2 17" xfId="4827" xr:uid="{00000000-0005-0000-0000-00001A100000}"/>
    <cellStyle name="Calculation 9 2 6 2 17 2" xfId="4828" xr:uid="{00000000-0005-0000-0000-00001B100000}"/>
    <cellStyle name="Calculation 9 2 6 2 18" xfId="4829" xr:uid="{00000000-0005-0000-0000-00001C100000}"/>
    <cellStyle name="Calculation 9 2 6 2 2" xfId="4830" xr:uid="{00000000-0005-0000-0000-00001D100000}"/>
    <cellStyle name="Calculation 9 2 6 2 2 2" xfId="4831" xr:uid="{00000000-0005-0000-0000-00001E100000}"/>
    <cellStyle name="Calculation 9 2 6 2 3" xfId="4832" xr:uid="{00000000-0005-0000-0000-00001F100000}"/>
    <cellStyle name="Calculation 9 2 6 2 3 2" xfId="4833" xr:uid="{00000000-0005-0000-0000-000020100000}"/>
    <cellStyle name="Calculation 9 2 6 2 4" xfId="4834" xr:uid="{00000000-0005-0000-0000-000021100000}"/>
    <cellStyle name="Calculation 9 2 6 2 4 2" xfId="4835" xr:uid="{00000000-0005-0000-0000-000022100000}"/>
    <cellStyle name="Calculation 9 2 6 2 5" xfId="4836" xr:uid="{00000000-0005-0000-0000-000023100000}"/>
    <cellStyle name="Calculation 9 2 6 2 5 2" xfId="4837" xr:uid="{00000000-0005-0000-0000-000024100000}"/>
    <cellStyle name="Calculation 9 2 6 2 6" xfId="4838" xr:uid="{00000000-0005-0000-0000-000025100000}"/>
    <cellStyle name="Calculation 9 2 6 2 6 2" xfId="4839" xr:uid="{00000000-0005-0000-0000-000026100000}"/>
    <cellStyle name="Calculation 9 2 6 2 7" xfId="4840" xr:uid="{00000000-0005-0000-0000-000027100000}"/>
    <cellStyle name="Calculation 9 2 6 2 7 2" xfId="4841" xr:uid="{00000000-0005-0000-0000-000028100000}"/>
    <cellStyle name="Calculation 9 2 6 2 8" xfId="4842" xr:uid="{00000000-0005-0000-0000-000029100000}"/>
    <cellStyle name="Calculation 9 2 6 2 8 2" xfId="4843" xr:uid="{00000000-0005-0000-0000-00002A100000}"/>
    <cellStyle name="Calculation 9 2 6 2 9" xfId="4844" xr:uid="{00000000-0005-0000-0000-00002B100000}"/>
    <cellStyle name="Calculation 9 2 6 2 9 2" xfId="4845" xr:uid="{00000000-0005-0000-0000-00002C100000}"/>
    <cellStyle name="Calculation 9 2 6 3" xfId="4846" xr:uid="{00000000-0005-0000-0000-00002D100000}"/>
    <cellStyle name="Calculation 9 2 6 3 10" xfId="4847" xr:uid="{00000000-0005-0000-0000-00002E100000}"/>
    <cellStyle name="Calculation 9 2 6 3 10 2" xfId="4848" xr:uid="{00000000-0005-0000-0000-00002F100000}"/>
    <cellStyle name="Calculation 9 2 6 3 11" xfId="4849" xr:uid="{00000000-0005-0000-0000-000030100000}"/>
    <cellStyle name="Calculation 9 2 6 3 11 2" xfId="4850" xr:uid="{00000000-0005-0000-0000-000031100000}"/>
    <cellStyle name="Calculation 9 2 6 3 12" xfId="4851" xr:uid="{00000000-0005-0000-0000-000032100000}"/>
    <cellStyle name="Calculation 9 2 6 3 12 2" xfId="4852" xr:uid="{00000000-0005-0000-0000-000033100000}"/>
    <cellStyle name="Calculation 9 2 6 3 13" xfId="4853" xr:uid="{00000000-0005-0000-0000-000034100000}"/>
    <cellStyle name="Calculation 9 2 6 3 13 2" xfId="4854" xr:uid="{00000000-0005-0000-0000-000035100000}"/>
    <cellStyle name="Calculation 9 2 6 3 14" xfId="4855" xr:uid="{00000000-0005-0000-0000-000036100000}"/>
    <cellStyle name="Calculation 9 2 6 3 14 2" xfId="4856" xr:uid="{00000000-0005-0000-0000-000037100000}"/>
    <cellStyle name="Calculation 9 2 6 3 15" xfId="4857" xr:uid="{00000000-0005-0000-0000-000038100000}"/>
    <cellStyle name="Calculation 9 2 6 3 15 2" xfId="4858" xr:uid="{00000000-0005-0000-0000-000039100000}"/>
    <cellStyle name="Calculation 9 2 6 3 16" xfId="4859" xr:uid="{00000000-0005-0000-0000-00003A100000}"/>
    <cellStyle name="Calculation 9 2 6 3 2" xfId="4860" xr:uid="{00000000-0005-0000-0000-00003B100000}"/>
    <cellStyle name="Calculation 9 2 6 3 2 2" xfId="4861" xr:uid="{00000000-0005-0000-0000-00003C100000}"/>
    <cellStyle name="Calculation 9 2 6 3 3" xfId="4862" xr:uid="{00000000-0005-0000-0000-00003D100000}"/>
    <cellStyle name="Calculation 9 2 6 3 3 2" xfId="4863" xr:uid="{00000000-0005-0000-0000-00003E100000}"/>
    <cellStyle name="Calculation 9 2 6 3 4" xfId="4864" xr:uid="{00000000-0005-0000-0000-00003F100000}"/>
    <cellStyle name="Calculation 9 2 6 3 4 2" xfId="4865" xr:uid="{00000000-0005-0000-0000-000040100000}"/>
    <cellStyle name="Calculation 9 2 6 3 5" xfId="4866" xr:uid="{00000000-0005-0000-0000-000041100000}"/>
    <cellStyle name="Calculation 9 2 6 3 5 2" xfId="4867" xr:uid="{00000000-0005-0000-0000-000042100000}"/>
    <cellStyle name="Calculation 9 2 6 3 6" xfId="4868" xr:uid="{00000000-0005-0000-0000-000043100000}"/>
    <cellStyle name="Calculation 9 2 6 3 6 2" xfId="4869" xr:uid="{00000000-0005-0000-0000-000044100000}"/>
    <cellStyle name="Calculation 9 2 6 3 7" xfId="4870" xr:uid="{00000000-0005-0000-0000-000045100000}"/>
    <cellStyle name="Calculation 9 2 6 3 7 2" xfId="4871" xr:uid="{00000000-0005-0000-0000-000046100000}"/>
    <cellStyle name="Calculation 9 2 6 3 8" xfId="4872" xr:uid="{00000000-0005-0000-0000-000047100000}"/>
    <cellStyle name="Calculation 9 2 6 3 8 2" xfId="4873" xr:uid="{00000000-0005-0000-0000-000048100000}"/>
    <cellStyle name="Calculation 9 2 6 3 9" xfId="4874" xr:uid="{00000000-0005-0000-0000-000049100000}"/>
    <cellStyle name="Calculation 9 2 6 3 9 2" xfId="4875" xr:uid="{00000000-0005-0000-0000-00004A100000}"/>
    <cellStyle name="Calculation 9 2 6 4" xfId="4876" xr:uid="{00000000-0005-0000-0000-00004B100000}"/>
    <cellStyle name="Calculation 9 2 6 4 10" xfId="4877" xr:uid="{00000000-0005-0000-0000-00004C100000}"/>
    <cellStyle name="Calculation 9 2 6 4 10 2" xfId="4878" xr:uid="{00000000-0005-0000-0000-00004D100000}"/>
    <cellStyle name="Calculation 9 2 6 4 11" xfId="4879" xr:uid="{00000000-0005-0000-0000-00004E100000}"/>
    <cellStyle name="Calculation 9 2 6 4 11 2" xfId="4880" xr:uid="{00000000-0005-0000-0000-00004F100000}"/>
    <cellStyle name="Calculation 9 2 6 4 12" xfId="4881" xr:uid="{00000000-0005-0000-0000-000050100000}"/>
    <cellStyle name="Calculation 9 2 6 4 12 2" xfId="4882" xr:uid="{00000000-0005-0000-0000-000051100000}"/>
    <cellStyle name="Calculation 9 2 6 4 13" xfId="4883" xr:uid="{00000000-0005-0000-0000-000052100000}"/>
    <cellStyle name="Calculation 9 2 6 4 13 2" xfId="4884" xr:uid="{00000000-0005-0000-0000-000053100000}"/>
    <cellStyle name="Calculation 9 2 6 4 14" xfId="4885" xr:uid="{00000000-0005-0000-0000-000054100000}"/>
    <cellStyle name="Calculation 9 2 6 4 14 2" xfId="4886" xr:uid="{00000000-0005-0000-0000-000055100000}"/>
    <cellStyle name="Calculation 9 2 6 4 15" xfId="4887" xr:uid="{00000000-0005-0000-0000-000056100000}"/>
    <cellStyle name="Calculation 9 2 6 4 15 2" xfId="4888" xr:uid="{00000000-0005-0000-0000-000057100000}"/>
    <cellStyle name="Calculation 9 2 6 4 16" xfId="4889" xr:uid="{00000000-0005-0000-0000-000058100000}"/>
    <cellStyle name="Calculation 9 2 6 4 2" xfId="4890" xr:uid="{00000000-0005-0000-0000-000059100000}"/>
    <cellStyle name="Calculation 9 2 6 4 2 2" xfId="4891" xr:uid="{00000000-0005-0000-0000-00005A100000}"/>
    <cellStyle name="Calculation 9 2 6 4 3" xfId="4892" xr:uid="{00000000-0005-0000-0000-00005B100000}"/>
    <cellStyle name="Calculation 9 2 6 4 3 2" xfId="4893" xr:uid="{00000000-0005-0000-0000-00005C100000}"/>
    <cellStyle name="Calculation 9 2 6 4 4" xfId="4894" xr:uid="{00000000-0005-0000-0000-00005D100000}"/>
    <cellStyle name="Calculation 9 2 6 4 4 2" xfId="4895" xr:uid="{00000000-0005-0000-0000-00005E100000}"/>
    <cellStyle name="Calculation 9 2 6 4 5" xfId="4896" xr:uid="{00000000-0005-0000-0000-00005F100000}"/>
    <cellStyle name="Calculation 9 2 6 4 5 2" xfId="4897" xr:uid="{00000000-0005-0000-0000-000060100000}"/>
    <cellStyle name="Calculation 9 2 6 4 6" xfId="4898" xr:uid="{00000000-0005-0000-0000-000061100000}"/>
    <cellStyle name="Calculation 9 2 6 4 6 2" xfId="4899" xr:uid="{00000000-0005-0000-0000-000062100000}"/>
    <cellStyle name="Calculation 9 2 6 4 7" xfId="4900" xr:uid="{00000000-0005-0000-0000-000063100000}"/>
    <cellStyle name="Calculation 9 2 6 4 7 2" xfId="4901" xr:uid="{00000000-0005-0000-0000-000064100000}"/>
    <cellStyle name="Calculation 9 2 6 4 8" xfId="4902" xr:uid="{00000000-0005-0000-0000-000065100000}"/>
    <cellStyle name="Calculation 9 2 6 4 8 2" xfId="4903" xr:uid="{00000000-0005-0000-0000-000066100000}"/>
    <cellStyle name="Calculation 9 2 6 4 9" xfId="4904" xr:uid="{00000000-0005-0000-0000-000067100000}"/>
    <cellStyle name="Calculation 9 2 6 4 9 2" xfId="4905" xr:uid="{00000000-0005-0000-0000-000068100000}"/>
    <cellStyle name="Calculation 9 2 6 5" xfId="4906" xr:uid="{00000000-0005-0000-0000-000069100000}"/>
    <cellStyle name="Calculation 9 2 6 5 10" xfId="4907" xr:uid="{00000000-0005-0000-0000-00006A100000}"/>
    <cellStyle name="Calculation 9 2 6 5 10 2" xfId="4908" xr:uid="{00000000-0005-0000-0000-00006B100000}"/>
    <cellStyle name="Calculation 9 2 6 5 11" xfId="4909" xr:uid="{00000000-0005-0000-0000-00006C100000}"/>
    <cellStyle name="Calculation 9 2 6 5 11 2" xfId="4910" xr:uid="{00000000-0005-0000-0000-00006D100000}"/>
    <cellStyle name="Calculation 9 2 6 5 12" xfId="4911" xr:uid="{00000000-0005-0000-0000-00006E100000}"/>
    <cellStyle name="Calculation 9 2 6 5 12 2" xfId="4912" xr:uid="{00000000-0005-0000-0000-00006F100000}"/>
    <cellStyle name="Calculation 9 2 6 5 13" xfId="4913" xr:uid="{00000000-0005-0000-0000-000070100000}"/>
    <cellStyle name="Calculation 9 2 6 5 13 2" xfId="4914" xr:uid="{00000000-0005-0000-0000-000071100000}"/>
    <cellStyle name="Calculation 9 2 6 5 14" xfId="4915" xr:uid="{00000000-0005-0000-0000-000072100000}"/>
    <cellStyle name="Calculation 9 2 6 5 14 2" xfId="4916" xr:uid="{00000000-0005-0000-0000-000073100000}"/>
    <cellStyle name="Calculation 9 2 6 5 15" xfId="4917" xr:uid="{00000000-0005-0000-0000-000074100000}"/>
    <cellStyle name="Calculation 9 2 6 5 2" xfId="4918" xr:uid="{00000000-0005-0000-0000-000075100000}"/>
    <cellStyle name="Calculation 9 2 6 5 2 2" xfId="4919" xr:uid="{00000000-0005-0000-0000-000076100000}"/>
    <cellStyle name="Calculation 9 2 6 5 3" xfId="4920" xr:uid="{00000000-0005-0000-0000-000077100000}"/>
    <cellStyle name="Calculation 9 2 6 5 3 2" xfId="4921" xr:uid="{00000000-0005-0000-0000-000078100000}"/>
    <cellStyle name="Calculation 9 2 6 5 4" xfId="4922" xr:uid="{00000000-0005-0000-0000-000079100000}"/>
    <cellStyle name="Calculation 9 2 6 5 4 2" xfId="4923" xr:uid="{00000000-0005-0000-0000-00007A100000}"/>
    <cellStyle name="Calculation 9 2 6 5 5" xfId="4924" xr:uid="{00000000-0005-0000-0000-00007B100000}"/>
    <cellStyle name="Calculation 9 2 6 5 5 2" xfId="4925" xr:uid="{00000000-0005-0000-0000-00007C100000}"/>
    <cellStyle name="Calculation 9 2 6 5 6" xfId="4926" xr:uid="{00000000-0005-0000-0000-00007D100000}"/>
    <cellStyle name="Calculation 9 2 6 5 6 2" xfId="4927" xr:uid="{00000000-0005-0000-0000-00007E100000}"/>
    <cellStyle name="Calculation 9 2 6 5 7" xfId="4928" xr:uid="{00000000-0005-0000-0000-00007F100000}"/>
    <cellStyle name="Calculation 9 2 6 5 7 2" xfId="4929" xr:uid="{00000000-0005-0000-0000-000080100000}"/>
    <cellStyle name="Calculation 9 2 6 5 8" xfId="4930" xr:uid="{00000000-0005-0000-0000-000081100000}"/>
    <cellStyle name="Calculation 9 2 6 5 8 2" xfId="4931" xr:uid="{00000000-0005-0000-0000-000082100000}"/>
    <cellStyle name="Calculation 9 2 6 5 9" xfId="4932" xr:uid="{00000000-0005-0000-0000-000083100000}"/>
    <cellStyle name="Calculation 9 2 6 5 9 2" xfId="4933" xr:uid="{00000000-0005-0000-0000-000084100000}"/>
    <cellStyle name="Calculation 9 2 6 6" xfId="4934" xr:uid="{00000000-0005-0000-0000-000085100000}"/>
    <cellStyle name="Calculation 9 2 6 6 2" xfId="4935" xr:uid="{00000000-0005-0000-0000-000086100000}"/>
    <cellStyle name="Calculation 9 2 6 7" xfId="4936" xr:uid="{00000000-0005-0000-0000-000087100000}"/>
    <cellStyle name="Calculation 9 2 6 7 2" xfId="4937" xr:uid="{00000000-0005-0000-0000-000088100000}"/>
    <cellStyle name="Calculation 9 2 6 8" xfId="4938" xr:uid="{00000000-0005-0000-0000-000089100000}"/>
    <cellStyle name="Calculation 9 2 6 8 2" xfId="4939" xr:uid="{00000000-0005-0000-0000-00008A100000}"/>
    <cellStyle name="Calculation 9 2 6 9" xfId="4940" xr:uid="{00000000-0005-0000-0000-00008B100000}"/>
    <cellStyle name="Calculation 9 2 6 9 2" xfId="4941" xr:uid="{00000000-0005-0000-0000-00008C100000}"/>
    <cellStyle name="Calculation 9 2 7" xfId="4942" xr:uid="{00000000-0005-0000-0000-00008D100000}"/>
    <cellStyle name="Calculation 9 2 7 10" xfId="4943" xr:uid="{00000000-0005-0000-0000-00008E100000}"/>
    <cellStyle name="Calculation 9 2 7 10 2" xfId="4944" xr:uid="{00000000-0005-0000-0000-00008F100000}"/>
    <cellStyle name="Calculation 9 2 7 11" xfId="4945" xr:uid="{00000000-0005-0000-0000-000090100000}"/>
    <cellStyle name="Calculation 9 2 7 11 2" xfId="4946" xr:uid="{00000000-0005-0000-0000-000091100000}"/>
    <cellStyle name="Calculation 9 2 7 12" xfId="4947" xr:uid="{00000000-0005-0000-0000-000092100000}"/>
    <cellStyle name="Calculation 9 2 7 12 2" xfId="4948" xr:uid="{00000000-0005-0000-0000-000093100000}"/>
    <cellStyle name="Calculation 9 2 7 13" xfId="4949" xr:uid="{00000000-0005-0000-0000-000094100000}"/>
    <cellStyle name="Calculation 9 2 7 13 2" xfId="4950" xr:uid="{00000000-0005-0000-0000-000095100000}"/>
    <cellStyle name="Calculation 9 2 7 14" xfId="4951" xr:uid="{00000000-0005-0000-0000-000096100000}"/>
    <cellStyle name="Calculation 9 2 7 14 2" xfId="4952" xr:uid="{00000000-0005-0000-0000-000097100000}"/>
    <cellStyle name="Calculation 9 2 7 15" xfId="4953" xr:uid="{00000000-0005-0000-0000-000098100000}"/>
    <cellStyle name="Calculation 9 2 7 15 2" xfId="4954" xr:uid="{00000000-0005-0000-0000-000099100000}"/>
    <cellStyle name="Calculation 9 2 7 16" xfId="4955" xr:uid="{00000000-0005-0000-0000-00009A100000}"/>
    <cellStyle name="Calculation 9 2 7 16 2" xfId="4956" xr:uid="{00000000-0005-0000-0000-00009B100000}"/>
    <cellStyle name="Calculation 9 2 7 17" xfId="4957" xr:uid="{00000000-0005-0000-0000-00009C100000}"/>
    <cellStyle name="Calculation 9 2 7 17 2" xfId="4958" xr:uid="{00000000-0005-0000-0000-00009D100000}"/>
    <cellStyle name="Calculation 9 2 7 18" xfId="4959" xr:uid="{00000000-0005-0000-0000-00009E100000}"/>
    <cellStyle name="Calculation 9 2 7 2" xfId="4960" xr:uid="{00000000-0005-0000-0000-00009F100000}"/>
    <cellStyle name="Calculation 9 2 7 2 10" xfId="4961" xr:uid="{00000000-0005-0000-0000-0000A0100000}"/>
    <cellStyle name="Calculation 9 2 7 2 10 2" xfId="4962" xr:uid="{00000000-0005-0000-0000-0000A1100000}"/>
    <cellStyle name="Calculation 9 2 7 2 11" xfId="4963" xr:uid="{00000000-0005-0000-0000-0000A2100000}"/>
    <cellStyle name="Calculation 9 2 7 2 11 2" xfId="4964" xr:uid="{00000000-0005-0000-0000-0000A3100000}"/>
    <cellStyle name="Calculation 9 2 7 2 12" xfId="4965" xr:uid="{00000000-0005-0000-0000-0000A4100000}"/>
    <cellStyle name="Calculation 9 2 7 2 12 2" xfId="4966" xr:uid="{00000000-0005-0000-0000-0000A5100000}"/>
    <cellStyle name="Calculation 9 2 7 2 13" xfId="4967" xr:uid="{00000000-0005-0000-0000-0000A6100000}"/>
    <cellStyle name="Calculation 9 2 7 2 13 2" xfId="4968" xr:uid="{00000000-0005-0000-0000-0000A7100000}"/>
    <cellStyle name="Calculation 9 2 7 2 14" xfId="4969" xr:uid="{00000000-0005-0000-0000-0000A8100000}"/>
    <cellStyle name="Calculation 9 2 7 2 14 2" xfId="4970" xr:uid="{00000000-0005-0000-0000-0000A9100000}"/>
    <cellStyle name="Calculation 9 2 7 2 15" xfId="4971" xr:uid="{00000000-0005-0000-0000-0000AA100000}"/>
    <cellStyle name="Calculation 9 2 7 2 15 2" xfId="4972" xr:uid="{00000000-0005-0000-0000-0000AB100000}"/>
    <cellStyle name="Calculation 9 2 7 2 16" xfId="4973" xr:uid="{00000000-0005-0000-0000-0000AC100000}"/>
    <cellStyle name="Calculation 9 2 7 2 16 2" xfId="4974" xr:uid="{00000000-0005-0000-0000-0000AD100000}"/>
    <cellStyle name="Calculation 9 2 7 2 17" xfId="4975" xr:uid="{00000000-0005-0000-0000-0000AE100000}"/>
    <cellStyle name="Calculation 9 2 7 2 17 2" xfId="4976" xr:uid="{00000000-0005-0000-0000-0000AF100000}"/>
    <cellStyle name="Calculation 9 2 7 2 18" xfId="4977" xr:uid="{00000000-0005-0000-0000-0000B0100000}"/>
    <cellStyle name="Calculation 9 2 7 2 2" xfId="4978" xr:uid="{00000000-0005-0000-0000-0000B1100000}"/>
    <cellStyle name="Calculation 9 2 7 2 2 2" xfId="4979" xr:uid="{00000000-0005-0000-0000-0000B2100000}"/>
    <cellStyle name="Calculation 9 2 7 2 3" xfId="4980" xr:uid="{00000000-0005-0000-0000-0000B3100000}"/>
    <cellStyle name="Calculation 9 2 7 2 3 2" xfId="4981" xr:uid="{00000000-0005-0000-0000-0000B4100000}"/>
    <cellStyle name="Calculation 9 2 7 2 4" xfId="4982" xr:uid="{00000000-0005-0000-0000-0000B5100000}"/>
    <cellStyle name="Calculation 9 2 7 2 4 2" xfId="4983" xr:uid="{00000000-0005-0000-0000-0000B6100000}"/>
    <cellStyle name="Calculation 9 2 7 2 5" xfId="4984" xr:uid="{00000000-0005-0000-0000-0000B7100000}"/>
    <cellStyle name="Calculation 9 2 7 2 5 2" xfId="4985" xr:uid="{00000000-0005-0000-0000-0000B8100000}"/>
    <cellStyle name="Calculation 9 2 7 2 6" xfId="4986" xr:uid="{00000000-0005-0000-0000-0000B9100000}"/>
    <cellStyle name="Calculation 9 2 7 2 6 2" xfId="4987" xr:uid="{00000000-0005-0000-0000-0000BA100000}"/>
    <cellStyle name="Calculation 9 2 7 2 7" xfId="4988" xr:uid="{00000000-0005-0000-0000-0000BB100000}"/>
    <cellStyle name="Calculation 9 2 7 2 7 2" xfId="4989" xr:uid="{00000000-0005-0000-0000-0000BC100000}"/>
    <cellStyle name="Calculation 9 2 7 2 8" xfId="4990" xr:uid="{00000000-0005-0000-0000-0000BD100000}"/>
    <cellStyle name="Calculation 9 2 7 2 8 2" xfId="4991" xr:uid="{00000000-0005-0000-0000-0000BE100000}"/>
    <cellStyle name="Calculation 9 2 7 2 9" xfId="4992" xr:uid="{00000000-0005-0000-0000-0000BF100000}"/>
    <cellStyle name="Calculation 9 2 7 2 9 2" xfId="4993" xr:uid="{00000000-0005-0000-0000-0000C0100000}"/>
    <cellStyle name="Calculation 9 2 7 3" xfId="4994" xr:uid="{00000000-0005-0000-0000-0000C1100000}"/>
    <cellStyle name="Calculation 9 2 7 3 10" xfId="4995" xr:uid="{00000000-0005-0000-0000-0000C2100000}"/>
    <cellStyle name="Calculation 9 2 7 3 10 2" xfId="4996" xr:uid="{00000000-0005-0000-0000-0000C3100000}"/>
    <cellStyle name="Calculation 9 2 7 3 11" xfId="4997" xr:uid="{00000000-0005-0000-0000-0000C4100000}"/>
    <cellStyle name="Calculation 9 2 7 3 11 2" xfId="4998" xr:uid="{00000000-0005-0000-0000-0000C5100000}"/>
    <cellStyle name="Calculation 9 2 7 3 12" xfId="4999" xr:uid="{00000000-0005-0000-0000-0000C6100000}"/>
    <cellStyle name="Calculation 9 2 7 3 12 2" xfId="5000" xr:uid="{00000000-0005-0000-0000-0000C7100000}"/>
    <cellStyle name="Calculation 9 2 7 3 13" xfId="5001" xr:uid="{00000000-0005-0000-0000-0000C8100000}"/>
    <cellStyle name="Calculation 9 2 7 3 13 2" xfId="5002" xr:uid="{00000000-0005-0000-0000-0000C9100000}"/>
    <cellStyle name="Calculation 9 2 7 3 14" xfId="5003" xr:uid="{00000000-0005-0000-0000-0000CA100000}"/>
    <cellStyle name="Calculation 9 2 7 3 14 2" xfId="5004" xr:uid="{00000000-0005-0000-0000-0000CB100000}"/>
    <cellStyle name="Calculation 9 2 7 3 15" xfId="5005" xr:uid="{00000000-0005-0000-0000-0000CC100000}"/>
    <cellStyle name="Calculation 9 2 7 3 15 2" xfId="5006" xr:uid="{00000000-0005-0000-0000-0000CD100000}"/>
    <cellStyle name="Calculation 9 2 7 3 16" xfId="5007" xr:uid="{00000000-0005-0000-0000-0000CE100000}"/>
    <cellStyle name="Calculation 9 2 7 3 2" xfId="5008" xr:uid="{00000000-0005-0000-0000-0000CF100000}"/>
    <cellStyle name="Calculation 9 2 7 3 2 2" xfId="5009" xr:uid="{00000000-0005-0000-0000-0000D0100000}"/>
    <cellStyle name="Calculation 9 2 7 3 3" xfId="5010" xr:uid="{00000000-0005-0000-0000-0000D1100000}"/>
    <cellStyle name="Calculation 9 2 7 3 3 2" xfId="5011" xr:uid="{00000000-0005-0000-0000-0000D2100000}"/>
    <cellStyle name="Calculation 9 2 7 3 4" xfId="5012" xr:uid="{00000000-0005-0000-0000-0000D3100000}"/>
    <cellStyle name="Calculation 9 2 7 3 4 2" xfId="5013" xr:uid="{00000000-0005-0000-0000-0000D4100000}"/>
    <cellStyle name="Calculation 9 2 7 3 5" xfId="5014" xr:uid="{00000000-0005-0000-0000-0000D5100000}"/>
    <cellStyle name="Calculation 9 2 7 3 5 2" xfId="5015" xr:uid="{00000000-0005-0000-0000-0000D6100000}"/>
    <cellStyle name="Calculation 9 2 7 3 6" xfId="5016" xr:uid="{00000000-0005-0000-0000-0000D7100000}"/>
    <cellStyle name="Calculation 9 2 7 3 6 2" xfId="5017" xr:uid="{00000000-0005-0000-0000-0000D8100000}"/>
    <cellStyle name="Calculation 9 2 7 3 7" xfId="5018" xr:uid="{00000000-0005-0000-0000-0000D9100000}"/>
    <cellStyle name="Calculation 9 2 7 3 7 2" xfId="5019" xr:uid="{00000000-0005-0000-0000-0000DA100000}"/>
    <cellStyle name="Calculation 9 2 7 3 8" xfId="5020" xr:uid="{00000000-0005-0000-0000-0000DB100000}"/>
    <cellStyle name="Calculation 9 2 7 3 8 2" xfId="5021" xr:uid="{00000000-0005-0000-0000-0000DC100000}"/>
    <cellStyle name="Calculation 9 2 7 3 9" xfId="5022" xr:uid="{00000000-0005-0000-0000-0000DD100000}"/>
    <cellStyle name="Calculation 9 2 7 3 9 2" xfId="5023" xr:uid="{00000000-0005-0000-0000-0000DE100000}"/>
    <cellStyle name="Calculation 9 2 7 4" xfId="5024" xr:uid="{00000000-0005-0000-0000-0000DF100000}"/>
    <cellStyle name="Calculation 9 2 7 4 10" xfId="5025" xr:uid="{00000000-0005-0000-0000-0000E0100000}"/>
    <cellStyle name="Calculation 9 2 7 4 10 2" xfId="5026" xr:uid="{00000000-0005-0000-0000-0000E1100000}"/>
    <cellStyle name="Calculation 9 2 7 4 11" xfId="5027" xr:uid="{00000000-0005-0000-0000-0000E2100000}"/>
    <cellStyle name="Calculation 9 2 7 4 11 2" xfId="5028" xr:uid="{00000000-0005-0000-0000-0000E3100000}"/>
    <cellStyle name="Calculation 9 2 7 4 12" xfId="5029" xr:uid="{00000000-0005-0000-0000-0000E4100000}"/>
    <cellStyle name="Calculation 9 2 7 4 12 2" xfId="5030" xr:uid="{00000000-0005-0000-0000-0000E5100000}"/>
    <cellStyle name="Calculation 9 2 7 4 13" xfId="5031" xr:uid="{00000000-0005-0000-0000-0000E6100000}"/>
    <cellStyle name="Calculation 9 2 7 4 13 2" xfId="5032" xr:uid="{00000000-0005-0000-0000-0000E7100000}"/>
    <cellStyle name="Calculation 9 2 7 4 14" xfId="5033" xr:uid="{00000000-0005-0000-0000-0000E8100000}"/>
    <cellStyle name="Calculation 9 2 7 4 14 2" xfId="5034" xr:uid="{00000000-0005-0000-0000-0000E9100000}"/>
    <cellStyle name="Calculation 9 2 7 4 15" xfId="5035" xr:uid="{00000000-0005-0000-0000-0000EA100000}"/>
    <cellStyle name="Calculation 9 2 7 4 15 2" xfId="5036" xr:uid="{00000000-0005-0000-0000-0000EB100000}"/>
    <cellStyle name="Calculation 9 2 7 4 16" xfId="5037" xr:uid="{00000000-0005-0000-0000-0000EC100000}"/>
    <cellStyle name="Calculation 9 2 7 4 2" xfId="5038" xr:uid="{00000000-0005-0000-0000-0000ED100000}"/>
    <cellStyle name="Calculation 9 2 7 4 2 2" xfId="5039" xr:uid="{00000000-0005-0000-0000-0000EE100000}"/>
    <cellStyle name="Calculation 9 2 7 4 3" xfId="5040" xr:uid="{00000000-0005-0000-0000-0000EF100000}"/>
    <cellStyle name="Calculation 9 2 7 4 3 2" xfId="5041" xr:uid="{00000000-0005-0000-0000-0000F0100000}"/>
    <cellStyle name="Calculation 9 2 7 4 4" xfId="5042" xr:uid="{00000000-0005-0000-0000-0000F1100000}"/>
    <cellStyle name="Calculation 9 2 7 4 4 2" xfId="5043" xr:uid="{00000000-0005-0000-0000-0000F2100000}"/>
    <cellStyle name="Calculation 9 2 7 4 5" xfId="5044" xr:uid="{00000000-0005-0000-0000-0000F3100000}"/>
    <cellStyle name="Calculation 9 2 7 4 5 2" xfId="5045" xr:uid="{00000000-0005-0000-0000-0000F4100000}"/>
    <cellStyle name="Calculation 9 2 7 4 6" xfId="5046" xr:uid="{00000000-0005-0000-0000-0000F5100000}"/>
    <cellStyle name="Calculation 9 2 7 4 6 2" xfId="5047" xr:uid="{00000000-0005-0000-0000-0000F6100000}"/>
    <cellStyle name="Calculation 9 2 7 4 7" xfId="5048" xr:uid="{00000000-0005-0000-0000-0000F7100000}"/>
    <cellStyle name="Calculation 9 2 7 4 7 2" xfId="5049" xr:uid="{00000000-0005-0000-0000-0000F8100000}"/>
    <cellStyle name="Calculation 9 2 7 4 8" xfId="5050" xr:uid="{00000000-0005-0000-0000-0000F9100000}"/>
    <cellStyle name="Calculation 9 2 7 4 8 2" xfId="5051" xr:uid="{00000000-0005-0000-0000-0000FA100000}"/>
    <cellStyle name="Calculation 9 2 7 4 9" xfId="5052" xr:uid="{00000000-0005-0000-0000-0000FB100000}"/>
    <cellStyle name="Calculation 9 2 7 4 9 2" xfId="5053" xr:uid="{00000000-0005-0000-0000-0000FC100000}"/>
    <cellStyle name="Calculation 9 2 7 5" xfId="5054" xr:uid="{00000000-0005-0000-0000-0000FD100000}"/>
    <cellStyle name="Calculation 9 2 7 5 10" xfId="5055" xr:uid="{00000000-0005-0000-0000-0000FE100000}"/>
    <cellStyle name="Calculation 9 2 7 5 10 2" xfId="5056" xr:uid="{00000000-0005-0000-0000-0000FF100000}"/>
    <cellStyle name="Calculation 9 2 7 5 11" xfId="5057" xr:uid="{00000000-0005-0000-0000-000000110000}"/>
    <cellStyle name="Calculation 9 2 7 5 11 2" xfId="5058" xr:uid="{00000000-0005-0000-0000-000001110000}"/>
    <cellStyle name="Calculation 9 2 7 5 12" xfId="5059" xr:uid="{00000000-0005-0000-0000-000002110000}"/>
    <cellStyle name="Calculation 9 2 7 5 12 2" xfId="5060" xr:uid="{00000000-0005-0000-0000-000003110000}"/>
    <cellStyle name="Calculation 9 2 7 5 13" xfId="5061" xr:uid="{00000000-0005-0000-0000-000004110000}"/>
    <cellStyle name="Calculation 9 2 7 5 13 2" xfId="5062" xr:uid="{00000000-0005-0000-0000-000005110000}"/>
    <cellStyle name="Calculation 9 2 7 5 14" xfId="5063" xr:uid="{00000000-0005-0000-0000-000006110000}"/>
    <cellStyle name="Calculation 9 2 7 5 2" xfId="5064" xr:uid="{00000000-0005-0000-0000-000007110000}"/>
    <cellStyle name="Calculation 9 2 7 5 2 2" xfId="5065" xr:uid="{00000000-0005-0000-0000-000008110000}"/>
    <cellStyle name="Calculation 9 2 7 5 3" xfId="5066" xr:uid="{00000000-0005-0000-0000-000009110000}"/>
    <cellStyle name="Calculation 9 2 7 5 3 2" xfId="5067" xr:uid="{00000000-0005-0000-0000-00000A110000}"/>
    <cellStyle name="Calculation 9 2 7 5 4" xfId="5068" xr:uid="{00000000-0005-0000-0000-00000B110000}"/>
    <cellStyle name="Calculation 9 2 7 5 4 2" xfId="5069" xr:uid="{00000000-0005-0000-0000-00000C110000}"/>
    <cellStyle name="Calculation 9 2 7 5 5" xfId="5070" xr:uid="{00000000-0005-0000-0000-00000D110000}"/>
    <cellStyle name="Calculation 9 2 7 5 5 2" xfId="5071" xr:uid="{00000000-0005-0000-0000-00000E110000}"/>
    <cellStyle name="Calculation 9 2 7 5 6" xfId="5072" xr:uid="{00000000-0005-0000-0000-00000F110000}"/>
    <cellStyle name="Calculation 9 2 7 5 6 2" xfId="5073" xr:uid="{00000000-0005-0000-0000-000010110000}"/>
    <cellStyle name="Calculation 9 2 7 5 7" xfId="5074" xr:uid="{00000000-0005-0000-0000-000011110000}"/>
    <cellStyle name="Calculation 9 2 7 5 7 2" xfId="5075" xr:uid="{00000000-0005-0000-0000-000012110000}"/>
    <cellStyle name="Calculation 9 2 7 5 8" xfId="5076" xr:uid="{00000000-0005-0000-0000-000013110000}"/>
    <cellStyle name="Calculation 9 2 7 5 8 2" xfId="5077" xr:uid="{00000000-0005-0000-0000-000014110000}"/>
    <cellStyle name="Calculation 9 2 7 5 9" xfId="5078" xr:uid="{00000000-0005-0000-0000-000015110000}"/>
    <cellStyle name="Calculation 9 2 7 5 9 2" xfId="5079" xr:uid="{00000000-0005-0000-0000-000016110000}"/>
    <cellStyle name="Calculation 9 2 7 6" xfId="5080" xr:uid="{00000000-0005-0000-0000-000017110000}"/>
    <cellStyle name="Calculation 9 2 7 6 2" xfId="5081" xr:uid="{00000000-0005-0000-0000-000018110000}"/>
    <cellStyle name="Calculation 9 2 7 7" xfId="5082" xr:uid="{00000000-0005-0000-0000-000019110000}"/>
    <cellStyle name="Calculation 9 2 7 7 2" xfId="5083" xr:uid="{00000000-0005-0000-0000-00001A110000}"/>
    <cellStyle name="Calculation 9 2 7 8" xfId="5084" xr:uid="{00000000-0005-0000-0000-00001B110000}"/>
    <cellStyle name="Calculation 9 2 7 8 2" xfId="5085" xr:uid="{00000000-0005-0000-0000-00001C110000}"/>
    <cellStyle name="Calculation 9 2 7 9" xfId="5086" xr:uid="{00000000-0005-0000-0000-00001D110000}"/>
    <cellStyle name="Calculation 9 2 7 9 2" xfId="5087" xr:uid="{00000000-0005-0000-0000-00001E110000}"/>
    <cellStyle name="Calculation 9 2 8" xfId="5088" xr:uid="{00000000-0005-0000-0000-00001F110000}"/>
    <cellStyle name="Calculation 9 2 8 10" xfId="5089" xr:uid="{00000000-0005-0000-0000-000020110000}"/>
    <cellStyle name="Calculation 9 2 8 10 2" xfId="5090" xr:uid="{00000000-0005-0000-0000-000021110000}"/>
    <cellStyle name="Calculation 9 2 8 11" xfId="5091" xr:uid="{00000000-0005-0000-0000-000022110000}"/>
    <cellStyle name="Calculation 9 2 8 11 2" xfId="5092" xr:uid="{00000000-0005-0000-0000-000023110000}"/>
    <cellStyle name="Calculation 9 2 8 12" xfId="5093" xr:uid="{00000000-0005-0000-0000-000024110000}"/>
    <cellStyle name="Calculation 9 2 8 12 2" xfId="5094" xr:uid="{00000000-0005-0000-0000-000025110000}"/>
    <cellStyle name="Calculation 9 2 8 13" xfId="5095" xr:uid="{00000000-0005-0000-0000-000026110000}"/>
    <cellStyle name="Calculation 9 2 8 13 2" xfId="5096" xr:uid="{00000000-0005-0000-0000-000027110000}"/>
    <cellStyle name="Calculation 9 2 8 14" xfId="5097" xr:uid="{00000000-0005-0000-0000-000028110000}"/>
    <cellStyle name="Calculation 9 2 8 14 2" xfId="5098" xr:uid="{00000000-0005-0000-0000-000029110000}"/>
    <cellStyle name="Calculation 9 2 8 15" xfId="5099" xr:uid="{00000000-0005-0000-0000-00002A110000}"/>
    <cellStyle name="Calculation 9 2 8 15 2" xfId="5100" xr:uid="{00000000-0005-0000-0000-00002B110000}"/>
    <cellStyle name="Calculation 9 2 8 16" xfId="5101" xr:uid="{00000000-0005-0000-0000-00002C110000}"/>
    <cellStyle name="Calculation 9 2 8 16 2" xfId="5102" xr:uid="{00000000-0005-0000-0000-00002D110000}"/>
    <cellStyle name="Calculation 9 2 8 17" xfId="5103" xr:uid="{00000000-0005-0000-0000-00002E110000}"/>
    <cellStyle name="Calculation 9 2 8 17 2" xfId="5104" xr:uid="{00000000-0005-0000-0000-00002F110000}"/>
    <cellStyle name="Calculation 9 2 8 18" xfId="5105" xr:uid="{00000000-0005-0000-0000-000030110000}"/>
    <cellStyle name="Calculation 9 2 8 2" xfId="5106" xr:uid="{00000000-0005-0000-0000-000031110000}"/>
    <cellStyle name="Calculation 9 2 8 2 10" xfId="5107" xr:uid="{00000000-0005-0000-0000-000032110000}"/>
    <cellStyle name="Calculation 9 2 8 2 10 2" xfId="5108" xr:uid="{00000000-0005-0000-0000-000033110000}"/>
    <cellStyle name="Calculation 9 2 8 2 11" xfId="5109" xr:uid="{00000000-0005-0000-0000-000034110000}"/>
    <cellStyle name="Calculation 9 2 8 2 11 2" xfId="5110" xr:uid="{00000000-0005-0000-0000-000035110000}"/>
    <cellStyle name="Calculation 9 2 8 2 12" xfId="5111" xr:uid="{00000000-0005-0000-0000-000036110000}"/>
    <cellStyle name="Calculation 9 2 8 2 12 2" xfId="5112" xr:uid="{00000000-0005-0000-0000-000037110000}"/>
    <cellStyle name="Calculation 9 2 8 2 13" xfId="5113" xr:uid="{00000000-0005-0000-0000-000038110000}"/>
    <cellStyle name="Calculation 9 2 8 2 13 2" xfId="5114" xr:uid="{00000000-0005-0000-0000-000039110000}"/>
    <cellStyle name="Calculation 9 2 8 2 14" xfId="5115" xr:uid="{00000000-0005-0000-0000-00003A110000}"/>
    <cellStyle name="Calculation 9 2 8 2 14 2" xfId="5116" xr:uid="{00000000-0005-0000-0000-00003B110000}"/>
    <cellStyle name="Calculation 9 2 8 2 15" xfId="5117" xr:uid="{00000000-0005-0000-0000-00003C110000}"/>
    <cellStyle name="Calculation 9 2 8 2 15 2" xfId="5118" xr:uid="{00000000-0005-0000-0000-00003D110000}"/>
    <cellStyle name="Calculation 9 2 8 2 16" xfId="5119" xr:uid="{00000000-0005-0000-0000-00003E110000}"/>
    <cellStyle name="Calculation 9 2 8 2 16 2" xfId="5120" xr:uid="{00000000-0005-0000-0000-00003F110000}"/>
    <cellStyle name="Calculation 9 2 8 2 17" xfId="5121" xr:uid="{00000000-0005-0000-0000-000040110000}"/>
    <cellStyle name="Calculation 9 2 8 2 17 2" xfId="5122" xr:uid="{00000000-0005-0000-0000-000041110000}"/>
    <cellStyle name="Calculation 9 2 8 2 18" xfId="5123" xr:uid="{00000000-0005-0000-0000-000042110000}"/>
    <cellStyle name="Calculation 9 2 8 2 2" xfId="5124" xr:uid="{00000000-0005-0000-0000-000043110000}"/>
    <cellStyle name="Calculation 9 2 8 2 2 2" xfId="5125" xr:uid="{00000000-0005-0000-0000-000044110000}"/>
    <cellStyle name="Calculation 9 2 8 2 3" xfId="5126" xr:uid="{00000000-0005-0000-0000-000045110000}"/>
    <cellStyle name="Calculation 9 2 8 2 3 2" xfId="5127" xr:uid="{00000000-0005-0000-0000-000046110000}"/>
    <cellStyle name="Calculation 9 2 8 2 4" xfId="5128" xr:uid="{00000000-0005-0000-0000-000047110000}"/>
    <cellStyle name="Calculation 9 2 8 2 4 2" xfId="5129" xr:uid="{00000000-0005-0000-0000-000048110000}"/>
    <cellStyle name="Calculation 9 2 8 2 5" xfId="5130" xr:uid="{00000000-0005-0000-0000-000049110000}"/>
    <cellStyle name="Calculation 9 2 8 2 5 2" xfId="5131" xr:uid="{00000000-0005-0000-0000-00004A110000}"/>
    <cellStyle name="Calculation 9 2 8 2 6" xfId="5132" xr:uid="{00000000-0005-0000-0000-00004B110000}"/>
    <cellStyle name="Calculation 9 2 8 2 6 2" xfId="5133" xr:uid="{00000000-0005-0000-0000-00004C110000}"/>
    <cellStyle name="Calculation 9 2 8 2 7" xfId="5134" xr:uid="{00000000-0005-0000-0000-00004D110000}"/>
    <cellStyle name="Calculation 9 2 8 2 7 2" xfId="5135" xr:uid="{00000000-0005-0000-0000-00004E110000}"/>
    <cellStyle name="Calculation 9 2 8 2 8" xfId="5136" xr:uid="{00000000-0005-0000-0000-00004F110000}"/>
    <cellStyle name="Calculation 9 2 8 2 8 2" xfId="5137" xr:uid="{00000000-0005-0000-0000-000050110000}"/>
    <cellStyle name="Calculation 9 2 8 2 9" xfId="5138" xr:uid="{00000000-0005-0000-0000-000051110000}"/>
    <cellStyle name="Calculation 9 2 8 2 9 2" xfId="5139" xr:uid="{00000000-0005-0000-0000-000052110000}"/>
    <cellStyle name="Calculation 9 2 8 3" xfId="5140" xr:uid="{00000000-0005-0000-0000-000053110000}"/>
    <cellStyle name="Calculation 9 2 8 3 10" xfId="5141" xr:uid="{00000000-0005-0000-0000-000054110000}"/>
    <cellStyle name="Calculation 9 2 8 3 10 2" xfId="5142" xr:uid="{00000000-0005-0000-0000-000055110000}"/>
    <cellStyle name="Calculation 9 2 8 3 11" xfId="5143" xr:uid="{00000000-0005-0000-0000-000056110000}"/>
    <cellStyle name="Calculation 9 2 8 3 11 2" xfId="5144" xr:uid="{00000000-0005-0000-0000-000057110000}"/>
    <cellStyle name="Calculation 9 2 8 3 12" xfId="5145" xr:uid="{00000000-0005-0000-0000-000058110000}"/>
    <cellStyle name="Calculation 9 2 8 3 12 2" xfId="5146" xr:uid="{00000000-0005-0000-0000-000059110000}"/>
    <cellStyle name="Calculation 9 2 8 3 13" xfId="5147" xr:uid="{00000000-0005-0000-0000-00005A110000}"/>
    <cellStyle name="Calculation 9 2 8 3 13 2" xfId="5148" xr:uid="{00000000-0005-0000-0000-00005B110000}"/>
    <cellStyle name="Calculation 9 2 8 3 14" xfId="5149" xr:uid="{00000000-0005-0000-0000-00005C110000}"/>
    <cellStyle name="Calculation 9 2 8 3 14 2" xfId="5150" xr:uid="{00000000-0005-0000-0000-00005D110000}"/>
    <cellStyle name="Calculation 9 2 8 3 15" xfId="5151" xr:uid="{00000000-0005-0000-0000-00005E110000}"/>
    <cellStyle name="Calculation 9 2 8 3 15 2" xfId="5152" xr:uid="{00000000-0005-0000-0000-00005F110000}"/>
    <cellStyle name="Calculation 9 2 8 3 16" xfId="5153" xr:uid="{00000000-0005-0000-0000-000060110000}"/>
    <cellStyle name="Calculation 9 2 8 3 2" xfId="5154" xr:uid="{00000000-0005-0000-0000-000061110000}"/>
    <cellStyle name="Calculation 9 2 8 3 2 2" xfId="5155" xr:uid="{00000000-0005-0000-0000-000062110000}"/>
    <cellStyle name="Calculation 9 2 8 3 3" xfId="5156" xr:uid="{00000000-0005-0000-0000-000063110000}"/>
    <cellStyle name="Calculation 9 2 8 3 3 2" xfId="5157" xr:uid="{00000000-0005-0000-0000-000064110000}"/>
    <cellStyle name="Calculation 9 2 8 3 4" xfId="5158" xr:uid="{00000000-0005-0000-0000-000065110000}"/>
    <cellStyle name="Calculation 9 2 8 3 4 2" xfId="5159" xr:uid="{00000000-0005-0000-0000-000066110000}"/>
    <cellStyle name="Calculation 9 2 8 3 5" xfId="5160" xr:uid="{00000000-0005-0000-0000-000067110000}"/>
    <cellStyle name="Calculation 9 2 8 3 5 2" xfId="5161" xr:uid="{00000000-0005-0000-0000-000068110000}"/>
    <cellStyle name="Calculation 9 2 8 3 6" xfId="5162" xr:uid="{00000000-0005-0000-0000-000069110000}"/>
    <cellStyle name="Calculation 9 2 8 3 6 2" xfId="5163" xr:uid="{00000000-0005-0000-0000-00006A110000}"/>
    <cellStyle name="Calculation 9 2 8 3 7" xfId="5164" xr:uid="{00000000-0005-0000-0000-00006B110000}"/>
    <cellStyle name="Calculation 9 2 8 3 7 2" xfId="5165" xr:uid="{00000000-0005-0000-0000-00006C110000}"/>
    <cellStyle name="Calculation 9 2 8 3 8" xfId="5166" xr:uid="{00000000-0005-0000-0000-00006D110000}"/>
    <cellStyle name="Calculation 9 2 8 3 8 2" xfId="5167" xr:uid="{00000000-0005-0000-0000-00006E110000}"/>
    <cellStyle name="Calculation 9 2 8 3 9" xfId="5168" xr:uid="{00000000-0005-0000-0000-00006F110000}"/>
    <cellStyle name="Calculation 9 2 8 3 9 2" xfId="5169" xr:uid="{00000000-0005-0000-0000-000070110000}"/>
    <cellStyle name="Calculation 9 2 8 4" xfId="5170" xr:uid="{00000000-0005-0000-0000-000071110000}"/>
    <cellStyle name="Calculation 9 2 8 4 10" xfId="5171" xr:uid="{00000000-0005-0000-0000-000072110000}"/>
    <cellStyle name="Calculation 9 2 8 4 10 2" xfId="5172" xr:uid="{00000000-0005-0000-0000-000073110000}"/>
    <cellStyle name="Calculation 9 2 8 4 11" xfId="5173" xr:uid="{00000000-0005-0000-0000-000074110000}"/>
    <cellStyle name="Calculation 9 2 8 4 11 2" xfId="5174" xr:uid="{00000000-0005-0000-0000-000075110000}"/>
    <cellStyle name="Calculation 9 2 8 4 12" xfId="5175" xr:uid="{00000000-0005-0000-0000-000076110000}"/>
    <cellStyle name="Calculation 9 2 8 4 12 2" xfId="5176" xr:uid="{00000000-0005-0000-0000-000077110000}"/>
    <cellStyle name="Calculation 9 2 8 4 13" xfId="5177" xr:uid="{00000000-0005-0000-0000-000078110000}"/>
    <cellStyle name="Calculation 9 2 8 4 13 2" xfId="5178" xr:uid="{00000000-0005-0000-0000-000079110000}"/>
    <cellStyle name="Calculation 9 2 8 4 14" xfId="5179" xr:uid="{00000000-0005-0000-0000-00007A110000}"/>
    <cellStyle name="Calculation 9 2 8 4 14 2" xfId="5180" xr:uid="{00000000-0005-0000-0000-00007B110000}"/>
    <cellStyle name="Calculation 9 2 8 4 15" xfId="5181" xr:uid="{00000000-0005-0000-0000-00007C110000}"/>
    <cellStyle name="Calculation 9 2 8 4 15 2" xfId="5182" xr:uid="{00000000-0005-0000-0000-00007D110000}"/>
    <cellStyle name="Calculation 9 2 8 4 16" xfId="5183" xr:uid="{00000000-0005-0000-0000-00007E110000}"/>
    <cellStyle name="Calculation 9 2 8 4 2" xfId="5184" xr:uid="{00000000-0005-0000-0000-00007F110000}"/>
    <cellStyle name="Calculation 9 2 8 4 2 2" xfId="5185" xr:uid="{00000000-0005-0000-0000-000080110000}"/>
    <cellStyle name="Calculation 9 2 8 4 3" xfId="5186" xr:uid="{00000000-0005-0000-0000-000081110000}"/>
    <cellStyle name="Calculation 9 2 8 4 3 2" xfId="5187" xr:uid="{00000000-0005-0000-0000-000082110000}"/>
    <cellStyle name="Calculation 9 2 8 4 4" xfId="5188" xr:uid="{00000000-0005-0000-0000-000083110000}"/>
    <cellStyle name="Calculation 9 2 8 4 4 2" xfId="5189" xr:uid="{00000000-0005-0000-0000-000084110000}"/>
    <cellStyle name="Calculation 9 2 8 4 5" xfId="5190" xr:uid="{00000000-0005-0000-0000-000085110000}"/>
    <cellStyle name="Calculation 9 2 8 4 5 2" xfId="5191" xr:uid="{00000000-0005-0000-0000-000086110000}"/>
    <cellStyle name="Calculation 9 2 8 4 6" xfId="5192" xr:uid="{00000000-0005-0000-0000-000087110000}"/>
    <cellStyle name="Calculation 9 2 8 4 6 2" xfId="5193" xr:uid="{00000000-0005-0000-0000-000088110000}"/>
    <cellStyle name="Calculation 9 2 8 4 7" xfId="5194" xr:uid="{00000000-0005-0000-0000-000089110000}"/>
    <cellStyle name="Calculation 9 2 8 4 7 2" xfId="5195" xr:uid="{00000000-0005-0000-0000-00008A110000}"/>
    <cellStyle name="Calculation 9 2 8 4 8" xfId="5196" xr:uid="{00000000-0005-0000-0000-00008B110000}"/>
    <cellStyle name="Calculation 9 2 8 4 8 2" xfId="5197" xr:uid="{00000000-0005-0000-0000-00008C110000}"/>
    <cellStyle name="Calculation 9 2 8 4 9" xfId="5198" xr:uid="{00000000-0005-0000-0000-00008D110000}"/>
    <cellStyle name="Calculation 9 2 8 4 9 2" xfId="5199" xr:uid="{00000000-0005-0000-0000-00008E110000}"/>
    <cellStyle name="Calculation 9 2 8 5" xfId="5200" xr:uid="{00000000-0005-0000-0000-00008F110000}"/>
    <cellStyle name="Calculation 9 2 8 5 10" xfId="5201" xr:uid="{00000000-0005-0000-0000-000090110000}"/>
    <cellStyle name="Calculation 9 2 8 5 10 2" xfId="5202" xr:uid="{00000000-0005-0000-0000-000091110000}"/>
    <cellStyle name="Calculation 9 2 8 5 11" xfId="5203" xr:uid="{00000000-0005-0000-0000-000092110000}"/>
    <cellStyle name="Calculation 9 2 8 5 11 2" xfId="5204" xr:uid="{00000000-0005-0000-0000-000093110000}"/>
    <cellStyle name="Calculation 9 2 8 5 12" xfId="5205" xr:uid="{00000000-0005-0000-0000-000094110000}"/>
    <cellStyle name="Calculation 9 2 8 5 12 2" xfId="5206" xr:uid="{00000000-0005-0000-0000-000095110000}"/>
    <cellStyle name="Calculation 9 2 8 5 13" xfId="5207" xr:uid="{00000000-0005-0000-0000-000096110000}"/>
    <cellStyle name="Calculation 9 2 8 5 13 2" xfId="5208" xr:uid="{00000000-0005-0000-0000-000097110000}"/>
    <cellStyle name="Calculation 9 2 8 5 14" xfId="5209" xr:uid="{00000000-0005-0000-0000-000098110000}"/>
    <cellStyle name="Calculation 9 2 8 5 2" xfId="5210" xr:uid="{00000000-0005-0000-0000-000099110000}"/>
    <cellStyle name="Calculation 9 2 8 5 2 2" xfId="5211" xr:uid="{00000000-0005-0000-0000-00009A110000}"/>
    <cellStyle name="Calculation 9 2 8 5 3" xfId="5212" xr:uid="{00000000-0005-0000-0000-00009B110000}"/>
    <cellStyle name="Calculation 9 2 8 5 3 2" xfId="5213" xr:uid="{00000000-0005-0000-0000-00009C110000}"/>
    <cellStyle name="Calculation 9 2 8 5 4" xfId="5214" xr:uid="{00000000-0005-0000-0000-00009D110000}"/>
    <cellStyle name="Calculation 9 2 8 5 4 2" xfId="5215" xr:uid="{00000000-0005-0000-0000-00009E110000}"/>
    <cellStyle name="Calculation 9 2 8 5 5" xfId="5216" xr:uid="{00000000-0005-0000-0000-00009F110000}"/>
    <cellStyle name="Calculation 9 2 8 5 5 2" xfId="5217" xr:uid="{00000000-0005-0000-0000-0000A0110000}"/>
    <cellStyle name="Calculation 9 2 8 5 6" xfId="5218" xr:uid="{00000000-0005-0000-0000-0000A1110000}"/>
    <cellStyle name="Calculation 9 2 8 5 6 2" xfId="5219" xr:uid="{00000000-0005-0000-0000-0000A2110000}"/>
    <cellStyle name="Calculation 9 2 8 5 7" xfId="5220" xr:uid="{00000000-0005-0000-0000-0000A3110000}"/>
    <cellStyle name="Calculation 9 2 8 5 7 2" xfId="5221" xr:uid="{00000000-0005-0000-0000-0000A4110000}"/>
    <cellStyle name="Calculation 9 2 8 5 8" xfId="5222" xr:uid="{00000000-0005-0000-0000-0000A5110000}"/>
    <cellStyle name="Calculation 9 2 8 5 8 2" xfId="5223" xr:uid="{00000000-0005-0000-0000-0000A6110000}"/>
    <cellStyle name="Calculation 9 2 8 5 9" xfId="5224" xr:uid="{00000000-0005-0000-0000-0000A7110000}"/>
    <cellStyle name="Calculation 9 2 8 5 9 2" xfId="5225" xr:uid="{00000000-0005-0000-0000-0000A8110000}"/>
    <cellStyle name="Calculation 9 2 8 6" xfId="5226" xr:uid="{00000000-0005-0000-0000-0000A9110000}"/>
    <cellStyle name="Calculation 9 2 8 6 2" xfId="5227" xr:uid="{00000000-0005-0000-0000-0000AA110000}"/>
    <cellStyle name="Calculation 9 2 8 7" xfId="5228" xr:uid="{00000000-0005-0000-0000-0000AB110000}"/>
    <cellStyle name="Calculation 9 2 8 7 2" xfId="5229" xr:uid="{00000000-0005-0000-0000-0000AC110000}"/>
    <cellStyle name="Calculation 9 2 8 8" xfId="5230" xr:uid="{00000000-0005-0000-0000-0000AD110000}"/>
    <cellStyle name="Calculation 9 2 8 8 2" xfId="5231" xr:uid="{00000000-0005-0000-0000-0000AE110000}"/>
    <cellStyle name="Calculation 9 2 8 9" xfId="5232" xr:uid="{00000000-0005-0000-0000-0000AF110000}"/>
    <cellStyle name="Calculation 9 2 8 9 2" xfId="5233" xr:uid="{00000000-0005-0000-0000-0000B0110000}"/>
    <cellStyle name="Calculation 9 2 9" xfId="5234" xr:uid="{00000000-0005-0000-0000-0000B1110000}"/>
    <cellStyle name="Calculation 9 2 9 10" xfId="5235" xr:uid="{00000000-0005-0000-0000-0000B2110000}"/>
    <cellStyle name="Calculation 9 2 9 10 2" xfId="5236" xr:uid="{00000000-0005-0000-0000-0000B3110000}"/>
    <cellStyle name="Calculation 9 2 9 11" xfId="5237" xr:uid="{00000000-0005-0000-0000-0000B4110000}"/>
    <cellStyle name="Calculation 9 2 9 11 2" xfId="5238" xr:uid="{00000000-0005-0000-0000-0000B5110000}"/>
    <cellStyle name="Calculation 9 2 9 12" xfId="5239" xr:uid="{00000000-0005-0000-0000-0000B6110000}"/>
    <cellStyle name="Calculation 9 2 9 12 2" xfId="5240" xr:uid="{00000000-0005-0000-0000-0000B7110000}"/>
    <cellStyle name="Calculation 9 2 9 13" xfId="5241" xr:uid="{00000000-0005-0000-0000-0000B8110000}"/>
    <cellStyle name="Calculation 9 2 9 13 2" xfId="5242" xr:uid="{00000000-0005-0000-0000-0000B9110000}"/>
    <cellStyle name="Calculation 9 2 9 14" xfId="5243" xr:uid="{00000000-0005-0000-0000-0000BA110000}"/>
    <cellStyle name="Calculation 9 2 9 14 2" xfId="5244" xr:uid="{00000000-0005-0000-0000-0000BB110000}"/>
    <cellStyle name="Calculation 9 2 9 15" xfId="5245" xr:uid="{00000000-0005-0000-0000-0000BC110000}"/>
    <cellStyle name="Calculation 9 2 9 15 2" xfId="5246" xr:uid="{00000000-0005-0000-0000-0000BD110000}"/>
    <cellStyle name="Calculation 9 2 9 16" xfId="5247" xr:uid="{00000000-0005-0000-0000-0000BE110000}"/>
    <cellStyle name="Calculation 9 2 9 16 2" xfId="5248" xr:uid="{00000000-0005-0000-0000-0000BF110000}"/>
    <cellStyle name="Calculation 9 2 9 17" xfId="5249" xr:uid="{00000000-0005-0000-0000-0000C0110000}"/>
    <cellStyle name="Calculation 9 2 9 17 2" xfId="5250" xr:uid="{00000000-0005-0000-0000-0000C1110000}"/>
    <cellStyle name="Calculation 9 2 9 18" xfId="5251" xr:uid="{00000000-0005-0000-0000-0000C2110000}"/>
    <cellStyle name="Calculation 9 2 9 2" xfId="5252" xr:uid="{00000000-0005-0000-0000-0000C3110000}"/>
    <cellStyle name="Calculation 9 2 9 2 2" xfId="5253" xr:uid="{00000000-0005-0000-0000-0000C4110000}"/>
    <cellStyle name="Calculation 9 2 9 3" xfId="5254" xr:uid="{00000000-0005-0000-0000-0000C5110000}"/>
    <cellStyle name="Calculation 9 2 9 3 2" xfId="5255" xr:uid="{00000000-0005-0000-0000-0000C6110000}"/>
    <cellStyle name="Calculation 9 2 9 4" xfId="5256" xr:uid="{00000000-0005-0000-0000-0000C7110000}"/>
    <cellStyle name="Calculation 9 2 9 4 2" xfId="5257" xr:uid="{00000000-0005-0000-0000-0000C8110000}"/>
    <cellStyle name="Calculation 9 2 9 5" xfId="5258" xr:uid="{00000000-0005-0000-0000-0000C9110000}"/>
    <cellStyle name="Calculation 9 2 9 5 2" xfId="5259" xr:uid="{00000000-0005-0000-0000-0000CA110000}"/>
    <cellStyle name="Calculation 9 2 9 6" xfId="5260" xr:uid="{00000000-0005-0000-0000-0000CB110000}"/>
    <cellStyle name="Calculation 9 2 9 6 2" xfId="5261" xr:uid="{00000000-0005-0000-0000-0000CC110000}"/>
    <cellStyle name="Calculation 9 2 9 7" xfId="5262" xr:uid="{00000000-0005-0000-0000-0000CD110000}"/>
    <cellStyle name="Calculation 9 2 9 7 2" xfId="5263" xr:uid="{00000000-0005-0000-0000-0000CE110000}"/>
    <cellStyle name="Calculation 9 2 9 8" xfId="5264" xr:uid="{00000000-0005-0000-0000-0000CF110000}"/>
    <cellStyle name="Calculation 9 2 9 8 2" xfId="5265" xr:uid="{00000000-0005-0000-0000-0000D0110000}"/>
    <cellStyle name="Calculation 9 2 9 9" xfId="5266" xr:uid="{00000000-0005-0000-0000-0000D1110000}"/>
    <cellStyle name="Calculation 9 2 9 9 2" xfId="5267" xr:uid="{00000000-0005-0000-0000-0000D2110000}"/>
    <cellStyle name="Calculation 9 20" xfId="5268" xr:uid="{00000000-0005-0000-0000-0000D3110000}"/>
    <cellStyle name="Calculation 9 20 2" xfId="5269" xr:uid="{00000000-0005-0000-0000-0000D4110000}"/>
    <cellStyle name="Calculation 9 21" xfId="5270" xr:uid="{00000000-0005-0000-0000-0000D5110000}"/>
    <cellStyle name="Calculation 9 21 2" xfId="5271" xr:uid="{00000000-0005-0000-0000-0000D6110000}"/>
    <cellStyle name="Calculation 9 22" xfId="5272" xr:uid="{00000000-0005-0000-0000-0000D7110000}"/>
    <cellStyle name="Calculation 9 22 2" xfId="5273" xr:uid="{00000000-0005-0000-0000-0000D8110000}"/>
    <cellStyle name="Calculation 9 23" xfId="5274" xr:uid="{00000000-0005-0000-0000-0000D9110000}"/>
    <cellStyle name="Calculation 9 23 2" xfId="5275" xr:uid="{00000000-0005-0000-0000-0000DA110000}"/>
    <cellStyle name="Calculation 9 24" xfId="5276" xr:uid="{00000000-0005-0000-0000-0000DB110000}"/>
    <cellStyle name="Calculation 9 24 2" xfId="5277" xr:uid="{00000000-0005-0000-0000-0000DC110000}"/>
    <cellStyle name="Calculation 9 25" xfId="5278" xr:uid="{00000000-0005-0000-0000-0000DD110000}"/>
    <cellStyle name="Calculation 9 25 2" xfId="5279" xr:uid="{00000000-0005-0000-0000-0000DE110000}"/>
    <cellStyle name="Calculation 9 26" xfId="5280" xr:uid="{00000000-0005-0000-0000-0000DF110000}"/>
    <cellStyle name="Calculation 9 26 2" xfId="5281" xr:uid="{00000000-0005-0000-0000-0000E0110000}"/>
    <cellStyle name="Calculation 9 27" xfId="5282" xr:uid="{00000000-0005-0000-0000-0000E1110000}"/>
    <cellStyle name="Calculation 9 27 2" xfId="5283" xr:uid="{00000000-0005-0000-0000-0000E2110000}"/>
    <cellStyle name="Calculation 9 28" xfId="5284" xr:uid="{00000000-0005-0000-0000-0000E3110000}"/>
    <cellStyle name="Calculation 9 3" xfId="5285" xr:uid="{00000000-0005-0000-0000-0000E4110000}"/>
    <cellStyle name="Calculation 9 3 10" xfId="5286" xr:uid="{00000000-0005-0000-0000-0000E5110000}"/>
    <cellStyle name="Calculation 9 3 10 2" xfId="5287" xr:uid="{00000000-0005-0000-0000-0000E6110000}"/>
    <cellStyle name="Calculation 9 3 11" xfId="5288" xr:uid="{00000000-0005-0000-0000-0000E7110000}"/>
    <cellStyle name="Calculation 9 3 11 2" xfId="5289" xr:uid="{00000000-0005-0000-0000-0000E8110000}"/>
    <cellStyle name="Calculation 9 3 12" xfId="5290" xr:uid="{00000000-0005-0000-0000-0000E9110000}"/>
    <cellStyle name="Calculation 9 3 12 2" xfId="5291" xr:uid="{00000000-0005-0000-0000-0000EA110000}"/>
    <cellStyle name="Calculation 9 3 13" xfId="5292" xr:uid="{00000000-0005-0000-0000-0000EB110000}"/>
    <cellStyle name="Calculation 9 3 13 2" xfId="5293" xr:uid="{00000000-0005-0000-0000-0000EC110000}"/>
    <cellStyle name="Calculation 9 3 14" xfId="5294" xr:uid="{00000000-0005-0000-0000-0000ED110000}"/>
    <cellStyle name="Calculation 9 3 14 2" xfId="5295" xr:uid="{00000000-0005-0000-0000-0000EE110000}"/>
    <cellStyle name="Calculation 9 3 15" xfId="5296" xr:uid="{00000000-0005-0000-0000-0000EF110000}"/>
    <cellStyle name="Calculation 9 3 15 2" xfId="5297" xr:uid="{00000000-0005-0000-0000-0000F0110000}"/>
    <cellStyle name="Calculation 9 3 16" xfId="5298" xr:uid="{00000000-0005-0000-0000-0000F1110000}"/>
    <cellStyle name="Calculation 9 3 16 2" xfId="5299" xr:uid="{00000000-0005-0000-0000-0000F2110000}"/>
    <cellStyle name="Calculation 9 3 17" xfId="5300" xr:uid="{00000000-0005-0000-0000-0000F3110000}"/>
    <cellStyle name="Calculation 9 3 17 2" xfId="5301" xr:uid="{00000000-0005-0000-0000-0000F4110000}"/>
    <cellStyle name="Calculation 9 3 18" xfId="5302" xr:uid="{00000000-0005-0000-0000-0000F5110000}"/>
    <cellStyle name="Calculation 9 3 18 2" xfId="5303" xr:uid="{00000000-0005-0000-0000-0000F6110000}"/>
    <cellStyle name="Calculation 9 3 19" xfId="5304" xr:uid="{00000000-0005-0000-0000-0000F7110000}"/>
    <cellStyle name="Calculation 9 3 19 2" xfId="5305" xr:uid="{00000000-0005-0000-0000-0000F8110000}"/>
    <cellStyle name="Calculation 9 3 2" xfId="5306" xr:uid="{00000000-0005-0000-0000-0000F9110000}"/>
    <cellStyle name="Calculation 9 3 2 10" xfId="5307" xr:uid="{00000000-0005-0000-0000-0000FA110000}"/>
    <cellStyle name="Calculation 9 3 2 10 2" xfId="5308" xr:uid="{00000000-0005-0000-0000-0000FB110000}"/>
    <cellStyle name="Calculation 9 3 2 11" xfId="5309" xr:uid="{00000000-0005-0000-0000-0000FC110000}"/>
    <cellStyle name="Calculation 9 3 2 11 2" xfId="5310" xr:uid="{00000000-0005-0000-0000-0000FD110000}"/>
    <cellStyle name="Calculation 9 3 2 12" xfId="5311" xr:uid="{00000000-0005-0000-0000-0000FE110000}"/>
    <cellStyle name="Calculation 9 3 2 12 2" xfId="5312" xr:uid="{00000000-0005-0000-0000-0000FF110000}"/>
    <cellStyle name="Calculation 9 3 2 13" xfId="5313" xr:uid="{00000000-0005-0000-0000-000000120000}"/>
    <cellStyle name="Calculation 9 3 2 13 2" xfId="5314" xr:uid="{00000000-0005-0000-0000-000001120000}"/>
    <cellStyle name="Calculation 9 3 2 14" xfId="5315" xr:uid="{00000000-0005-0000-0000-000002120000}"/>
    <cellStyle name="Calculation 9 3 2 14 2" xfId="5316" xr:uid="{00000000-0005-0000-0000-000003120000}"/>
    <cellStyle name="Calculation 9 3 2 15" xfId="5317" xr:uid="{00000000-0005-0000-0000-000004120000}"/>
    <cellStyle name="Calculation 9 3 2 15 2" xfId="5318" xr:uid="{00000000-0005-0000-0000-000005120000}"/>
    <cellStyle name="Calculation 9 3 2 16" xfId="5319" xr:uid="{00000000-0005-0000-0000-000006120000}"/>
    <cellStyle name="Calculation 9 3 2 16 2" xfId="5320" xr:uid="{00000000-0005-0000-0000-000007120000}"/>
    <cellStyle name="Calculation 9 3 2 17" xfId="5321" xr:uid="{00000000-0005-0000-0000-000008120000}"/>
    <cellStyle name="Calculation 9 3 2 17 2" xfId="5322" xr:uid="{00000000-0005-0000-0000-000009120000}"/>
    <cellStyle name="Calculation 9 3 2 18" xfId="5323" xr:uid="{00000000-0005-0000-0000-00000A120000}"/>
    <cellStyle name="Calculation 9 3 2 18 2" xfId="5324" xr:uid="{00000000-0005-0000-0000-00000B120000}"/>
    <cellStyle name="Calculation 9 3 2 19" xfId="5325" xr:uid="{00000000-0005-0000-0000-00000C120000}"/>
    <cellStyle name="Calculation 9 3 2 2" xfId="5326" xr:uid="{00000000-0005-0000-0000-00000D120000}"/>
    <cellStyle name="Calculation 9 3 2 2 2" xfId="5327" xr:uid="{00000000-0005-0000-0000-00000E120000}"/>
    <cellStyle name="Calculation 9 3 2 3" xfId="5328" xr:uid="{00000000-0005-0000-0000-00000F120000}"/>
    <cellStyle name="Calculation 9 3 2 3 2" xfId="5329" xr:uid="{00000000-0005-0000-0000-000010120000}"/>
    <cellStyle name="Calculation 9 3 2 4" xfId="5330" xr:uid="{00000000-0005-0000-0000-000011120000}"/>
    <cellStyle name="Calculation 9 3 2 4 2" xfId="5331" xr:uid="{00000000-0005-0000-0000-000012120000}"/>
    <cellStyle name="Calculation 9 3 2 5" xfId="5332" xr:uid="{00000000-0005-0000-0000-000013120000}"/>
    <cellStyle name="Calculation 9 3 2 5 2" xfId="5333" xr:uid="{00000000-0005-0000-0000-000014120000}"/>
    <cellStyle name="Calculation 9 3 2 6" xfId="5334" xr:uid="{00000000-0005-0000-0000-000015120000}"/>
    <cellStyle name="Calculation 9 3 2 6 2" xfId="5335" xr:uid="{00000000-0005-0000-0000-000016120000}"/>
    <cellStyle name="Calculation 9 3 2 7" xfId="5336" xr:uid="{00000000-0005-0000-0000-000017120000}"/>
    <cellStyle name="Calculation 9 3 2 7 2" xfId="5337" xr:uid="{00000000-0005-0000-0000-000018120000}"/>
    <cellStyle name="Calculation 9 3 2 8" xfId="5338" xr:uid="{00000000-0005-0000-0000-000019120000}"/>
    <cellStyle name="Calculation 9 3 2 8 2" xfId="5339" xr:uid="{00000000-0005-0000-0000-00001A120000}"/>
    <cellStyle name="Calculation 9 3 2 9" xfId="5340" xr:uid="{00000000-0005-0000-0000-00001B120000}"/>
    <cellStyle name="Calculation 9 3 2 9 2" xfId="5341" xr:uid="{00000000-0005-0000-0000-00001C120000}"/>
    <cellStyle name="Calculation 9 3 20" xfId="5342" xr:uid="{00000000-0005-0000-0000-00001D120000}"/>
    <cellStyle name="Calculation 9 3 3" xfId="5343" xr:uid="{00000000-0005-0000-0000-00001E120000}"/>
    <cellStyle name="Calculation 9 3 3 10" xfId="5344" xr:uid="{00000000-0005-0000-0000-00001F120000}"/>
    <cellStyle name="Calculation 9 3 3 10 2" xfId="5345" xr:uid="{00000000-0005-0000-0000-000020120000}"/>
    <cellStyle name="Calculation 9 3 3 11" xfId="5346" xr:uid="{00000000-0005-0000-0000-000021120000}"/>
    <cellStyle name="Calculation 9 3 3 11 2" xfId="5347" xr:uid="{00000000-0005-0000-0000-000022120000}"/>
    <cellStyle name="Calculation 9 3 3 12" xfId="5348" xr:uid="{00000000-0005-0000-0000-000023120000}"/>
    <cellStyle name="Calculation 9 3 3 12 2" xfId="5349" xr:uid="{00000000-0005-0000-0000-000024120000}"/>
    <cellStyle name="Calculation 9 3 3 13" xfId="5350" xr:uid="{00000000-0005-0000-0000-000025120000}"/>
    <cellStyle name="Calculation 9 3 3 13 2" xfId="5351" xr:uid="{00000000-0005-0000-0000-000026120000}"/>
    <cellStyle name="Calculation 9 3 3 14" xfId="5352" xr:uid="{00000000-0005-0000-0000-000027120000}"/>
    <cellStyle name="Calculation 9 3 3 14 2" xfId="5353" xr:uid="{00000000-0005-0000-0000-000028120000}"/>
    <cellStyle name="Calculation 9 3 3 15" xfId="5354" xr:uid="{00000000-0005-0000-0000-000029120000}"/>
    <cellStyle name="Calculation 9 3 3 15 2" xfId="5355" xr:uid="{00000000-0005-0000-0000-00002A120000}"/>
    <cellStyle name="Calculation 9 3 3 16" xfId="5356" xr:uid="{00000000-0005-0000-0000-00002B120000}"/>
    <cellStyle name="Calculation 9 3 3 16 2" xfId="5357" xr:uid="{00000000-0005-0000-0000-00002C120000}"/>
    <cellStyle name="Calculation 9 3 3 17" xfId="5358" xr:uid="{00000000-0005-0000-0000-00002D120000}"/>
    <cellStyle name="Calculation 9 3 3 17 2" xfId="5359" xr:uid="{00000000-0005-0000-0000-00002E120000}"/>
    <cellStyle name="Calculation 9 3 3 18" xfId="5360" xr:uid="{00000000-0005-0000-0000-00002F120000}"/>
    <cellStyle name="Calculation 9 3 3 18 2" xfId="5361" xr:uid="{00000000-0005-0000-0000-000030120000}"/>
    <cellStyle name="Calculation 9 3 3 19" xfId="5362" xr:uid="{00000000-0005-0000-0000-000031120000}"/>
    <cellStyle name="Calculation 9 3 3 2" xfId="5363" xr:uid="{00000000-0005-0000-0000-000032120000}"/>
    <cellStyle name="Calculation 9 3 3 2 2" xfId="5364" xr:uid="{00000000-0005-0000-0000-000033120000}"/>
    <cellStyle name="Calculation 9 3 3 3" xfId="5365" xr:uid="{00000000-0005-0000-0000-000034120000}"/>
    <cellStyle name="Calculation 9 3 3 3 2" xfId="5366" xr:uid="{00000000-0005-0000-0000-000035120000}"/>
    <cellStyle name="Calculation 9 3 3 4" xfId="5367" xr:uid="{00000000-0005-0000-0000-000036120000}"/>
    <cellStyle name="Calculation 9 3 3 4 2" xfId="5368" xr:uid="{00000000-0005-0000-0000-000037120000}"/>
    <cellStyle name="Calculation 9 3 3 5" xfId="5369" xr:uid="{00000000-0005-0000-0000-000038120000}"/>
    <cellStyle name="Calculation 9 3 3 5 2" xfId="5370" xr:uid="{00000000-0005-0000-0000-000039120000}"/>
    <cellStyle name="Calculation 9 3 3 6" xfId="5371" xr:uid="{00000000-0005-0000-0000-00003A120000}"/>
    <cellStyle name="Calculation 9 3 3 6 2" xfId="5372" xr:uid="{00000000-0005-0000-0000-00003B120000}"/>
    <cellStyle name="Calculation 9 3 3 7" xfId="5373" xr:uid="{00000000-0005-0000-0000-00003C120000}"/>
    <cellStyle name="Calculation 9 3 3 7 2" xfId="5374" xr:uid="{00000000-0005-0000-0000-00003D120000}"/>
    <cellStyle name="Calculation 9 3 3 8" xfId="5375" xr:uid="{00000000-0005-0000-0000-00003E120000}"/>
    <cellStyle name="Calculation 9 3 3 8 2" xfId="5376" xr:uid="{00000000-0005-0000-0000-00003F120000}"/>
    <cellStyle name="Calculation 9 3 3 9" xfId="5377" xr:uid="{00000000-0005-0000-0000-000040120000}"/>
    <cellStyle name="Calculation 9 3 3 9 2" xfId="5378" xr:uid="{00000000-0005-0000-0000-000041120000}"/>
    <cellStyle name="Calculation 9 3 4" xfId="5379" xr:uid="{00000000-0005-0000-0000-000042120000}"/>
    <cellStyle name="Calculation 9 3 4 10" xfId="5380" xr:uid="{00000000-0005-0000-0000-000043120000}"/>
    <cellStyle name="Calculation 9 3 4 10 2" xfId="5381" xr:uid="{00000000-0005-0000-0000-000044120000}"/>
    <cellStyle name="Calculation 9 3 4 11" xfId="5382" xr:uid="{00000000-0005-0000-0000-000045120000}"/>
    <cellStyle name="Calculation 9 3 4 11 2" xfId="5383" xr:uid="{00000000-0005-0000-0000-000046120000}"/>
    <cellStyle name="Calculation 9 3 4 12" xfId="5384" xr:uid="{00000000-0005-0000-0000-000047120000}"/>
    <cellStyle name="Calculation 9 3 4 12 2" xfId="5385" xr:uid="{00000000-0005-0000-0000-000048120000}"/>
    <cellStyle name="Calculation 9 3 4 13" xfId="5386" xr:uid="{00000000-0005-0000-0000-000049120000}"/>
    <cellStyle name="Calculation 9 3 4 13 2" xfId="5387" xr:uid="{00000000-0005-0000-0000-00004A120000}"/>
    <cellStyle name="Calculation 9 3 4 14" xfId="5388" xr:uid="{00000000-0005-0000-0000-00004B120000}"/>
    <cellStyle name="Calculation 9 3 4 14 2" xfId="5389" xr:uid="{00000000-0005-0000-0000-00004C120000}"/>
    <cellStyle name="Calculation 9 3 4 15" xfId="5390" xr:uid="{00000000-0005-0000-0000-00004D120000}"/>
    <cellStyle name="Calculation 9 3 4 15 2" xfId="5391" xr:uid="{00000000-0005-0000-0000-00004E120000}"/>
    <cellStyle name="Calculation 9 3 4 16" xfId="5392" xr:uid="{00000000-0005-0000-0000-00004F120000}"/>
    <cellStyle name="Calculation 9 3 4 2" xfId="5393" xr:uid="{00000000-0005-0000-0000-000050120000}"/>
    <cellStyle name="Calculation 9 3 4 2 2" xfId="5394" xr:uid="{00000000-0005-0000-0000-000051120000}"/>
    <cellStyle name="Calculation 9 3 4 3" xfId="5395" xr:uid="{00000000-0005-0000-0000-000052120000}"/>
    <cellStyle name="Calculation 9 3 4 3 2" xfId="5396" xr:uid="{00000000-0005-0000-0000-000053120000}"/>
    <cellStyle name="Calculation 9 3 4 4" xfId="5397" xr:uid="{00000000-0005-0000-0000-000054120000}"/>
    <cellStyle name="Calculation 9 3 4 4 2" xfId="5398" xr:uid="{00000000-0005-0000-0000-000055120000}"/>
    <cellStyle name="Calculation 9 3 4 5" xfId="5399" xr:uid="{00000000-0005-0000-0000-000056120000}"/>
    <cellStyle name="Calculation 9 3 4 5 2" xfId="5400" xr:uid="{00000000-0005-0000-0000-000057120000}"/>
    <cellStyle name="Calculation 9 3 4 6" xfId="5401" xr:uid="{00000000-0005-0000-0000-000058120000}"/>
    <cellStyle name="Calculation 9 3 4 6 2" xfId="5402" xr:uid="{00000000-0005-0000-0000-000059120000}"/>
    <cellStyle name="Calculation 9 3 4 7" xfId="5403" xr:uid="{00000000-0005-0000-0000-00005A120000}"/>
    <cellStyle name="Calculation 9 3 4 7 2" xfId="5404" xr:uid="{00000000-0005-0000-0000-00005B120000}"/>
    <cellStyle name="Calculation 9 3 4 8" xfId="5405" xr:uid="{00000000-0005-0000-0000-00005C120000}"/>
    <cellStyle name="Calculation 9 3 4 8 2" xfId="5406" xr:uid="{00000000-0005-0000-0000-00005D120000}"/>
    <cellStyle name="Calculation 9 3 4 9" xfId="5407" xr:uid="{00000000-0005-0000-0000-00005E120000}"/>
    <cellStyle name="Calculation 9 3 4 9 2" xfId="5408" xr:uid="{00000000-0005-0000-0000-00005F120000}"/>
    <cellStyle name="Calculation 9 3 5" xfId="5409" xr:uid="{00000000-0005-0000-0000-000060120000}"/>
    <cellStyle name="Calculation 9 3 5 10" xfId="5410" xr:uid="{00000000-0005-0000-0000-000061120000}"/>
    <cellStyle name="Calculation 9 3 5 10 2" xfId="5411" xr:uid="{00000000-0005-0000-0000-000062120000}"/>
    <cellStyle name="Calculation 9 3 5 11" xfId="5412" xr:uid="{00000000-0005-0000-0000-000063120000}"/>
    <cellStyle name="Calculation 9 3 5 11 2" xfId="5413" xr:uid="{00000000-0005-0000-0000-000064120000}"/>
    <cellStyle name="Calculation 9 3 5 12" xfId="5414" xr:uid="{00000000-0005-0000-0000-000065120000}"/>
    <cellStyle name="Calculation 9 3 5 12 2" xfId="5415" xr:uid="{00000000-0005-0000-0000-000066120000}"/>
    <cellStyle name="Calculation 9 3 5 13" xfId="5416" xr:uid="{00000000-0005-0000-0000-000067120000}"/>
    <cellStyle name="Calculation 9 3 5 13 2" xfId="5417" xr:uid="{00000000-0005-0000-0000-000068120000}"/>
    <cellStyle name="Calculation 9 3 5 14" xfId="5418" xr:uid="{00000000-0005-0000-0000-000069120000}"/>
    <cellStyle name="Calculation 9 3 5 14 2" xfId="5419" xr:uid="{00000000-0005-0000-0000-00006A120000}"/>
    <cellStyle name="Calculation 9 3 5 15" xfId="5420" xr:uid="{00000000-0005-0000-0000-00006B120000}"/>
    <cellStyle name="Calculation 9 3 5 15 2" xfId="5421" xr:uid="{00000000-0005-0000-0000-00006C120000}"/>
    <cellStyle name="Calculation 9 3 5 16" xfId="5422" xr:uid="{00000000-0005-0000-0000-00006D120000}"/>
    <cellStyle name="Calculation 9 3 5 2" xfId="5423" xr:uid="{00000000-0005-0000-0000-00006E120000}"/>
    <cellStyle name="Calculation 9 3 5 2 2" xfId="5424" xr:uid="{00000000-0005-0000-0000-00006F120000}"/>
    <cellStyle name="Calculation 9 3 5 3" xfId="5425" xr:uid="{00000000-0005-0000-0000-000070120000}"/>
    <cellStyle name="Calculation 9 3 5 3 2" xfId="5426" xr:uid="{00000000-0005-0000-0000-000071120000}"/>
    <cellStyle name="Calculation 9 3 5 4" xfId="5427" xr:uid="{00000000-0005-0000-0000-000072120000}"/>
    <cellStyle name="Calculation 9 3 5 4 2" xfId="5428" xr:uid="{00000000-0005-0000-0000-000073120000}"/>
    <cellStyle name="Calculation 9 3 5 5" xfId="5429" xr:uid="{00000000-0005-0000-0000-000074120000}"/>
    <cellStyle name="Calculation 9 3 5 5 2" xfId="5430" xr:uid="{00000000-0005-0000-0000-000075120000}"/>
    <cellStyle name="Calculation 9 3 5 6" xfId="5431" xr:uid="{00000000-0005-0000-0000-000076120000}"/>
    <cellStyle name="Calculation 9 3 5 6 2" xfId="5432" xr:uid="{00000000-0005-0000-0000-000077120000}"/>
    <cellStyle name="Calculation 9 3 5 7" xfId="5433" xr:uid="{00000000-0005-0000-0000-000078120000}"/>
    <cellStyle name="Calculation 9 3 5 7 2" xfId="5434" xr:uid="{00000000-0005-0000-0000-000079120000}"/>
    <cellStyle name="Calculation 9 3 5 8" xfId="5435" xr:uid="{00000000-0005-0000-0000-00007A120000}"/>
    <cellStyle name="Calculation 9 3 5 8 2" xfId="5436" xr:uid="{00000000-0005-0000-0000-00007B120000}"/>
    <cellStyle name="Calculation 9 3 5 9" xfId="5437" xr:uid="{00000000-0005-0000-0000-00007C120000}"/>
    <cellStyle name="Calculation 9 3 5 9 2" xfId="5438" xr:uid="{00000000-0005-0000-0000-00007D120000}"/>
    <cellStyle name="Calculation 9 3 6" xfId="5439" xr:uid="{00000000-0005-0000-0000-00007E120000}"/>
    <cellStyle name="Calculation 9 3 6 10" xfId="5440" xr:uid="{00000000-0005-0000-0000-00007F120000}"/>
    <cellStyle name="Calculation 9 3 6 10 2" xfId="5441" xr:uid="{00000000-0005-0000-0000-000080120000}"/>
    <cellStyle name="Calculation 9 3 6 11" xfId="5442" xr:uid="{00000000-0005-0000-0000-000081120000}"/>
    <cellStyle name="Calculation 9 3 6 11 2" xfId="5443" xr:uid="{00000000-0005-0000-0000-000082120000}"/>
    <cellStyle name="Calculation 9 3 6 12" xfId="5444" xr:uid="{00000000-0005-0000-0000-000083120000}"/>
    <cellStyle name="Calculation 9 3 6 12 2" xfId="5445" xr:uid="{00000000-0005-0000-0000-000084120000}"/>
    <cellStyle name="Calculation 9 3 6 13" xfId="5446" xr:uid="{00000000-0005-0000-0000-000085120000}"/>
    <cellStyle name="Calculation 9 3 6 13 2" xfId="5447" xr:uid="{00000000-0005-0000-0000-000086120000}"/>
    <cellStyle name="Calculation 9 3 6 14" xfId="5448" xr:uid="{00000000-0005-0000-0000-000087120000}"/>
    <cellStyle name="Calculation 9 3 6 14 2" xfId="5449" xr:uid="{00000000-0005-0000-0000-000088120000}"/>
    <cellStyle name="Calculation 9 3 6 15" xfId="5450" xr:uid="{00000000-0005-0000-0000-000089120000}"/>
    <cellStyle name="Calculation 9 3 6 2" xfId="5451" xr:uid="{00000000-0005-0000-0000-00008A120000}"/>
    <cellStyle name="Calculation 9 3 6 2 2" xfId="5452" xr:uid="{00000000-0005-0000-0000-00008B120000}"/>
    <cellStyle name="Calculation 9 3 6 3" xfId="5453" xr:uid="{00000000-0005-0000-0000-00008C120000}"/>
    <cellStyle name="Calculation 9 3 6 3 2" xfId="5454" xr:uid="{00000000-0005-0000-0000-00008D120000}"/>
    <cellStyle name="Calculation 9 3 6 4" xfId="5455" xr:uid="{00000000-0005-0000-0000-00008E120000}"/>
    <cellStyle name="Calculation 9 3 6 4 2" xfId="5456" xr:uid="{00000000-0005-0000-0000-00008F120000}"/>
    <cellStyle name="Calculation 9 3 6 5" xfId="5457" xr:uid="{00000000-0005-0000-0000-000090120000}"/>
    <cellStyle name="Calculation 9 3 6 5 2" xfId="5458" xr:uid="{00000000-0005-0000-0000-000091120000}"/>
    <cellStyle name="Calculation 9 3 6 6" xfId="5459" xr:uid="{00000000-0005-0000-0000-000092120000}"/>
    <cellStyle name="Calculation 9 3 6 6 2" xfId="5460" xr:uid="{00000000-0005-0000-0000-000093120000}"/>
    <cellStyle name="Calculation 9 3 6 7" xfId="5461" xr:uid="{00000000-0005-0000-0000-000094120000}"/>
    <cellStyle name="Calculation 9 3 6 7 2" xfId="5462" xr:uid="{00000000-0005-0000-0000-000095120000}"/>
    <cellStyle name="Calculation 9 3 6 8" xfId="5463" xr:uid="{00000000-0005-0000-0000-000096120000}"/>
    <cellStyle name="Calculation 9 3 6 8 2" xfId="5464" xr:uid="{00000000-0005-0000-0000-000097120000}"/>
    <cellStyle name="Calculation 9 3 6 9" xfId="5465" xr:uid="{00000000-0005-0000-0000-000098120000}"/>
    <cellStyle name="Calculation 9 3 6 9 2" xfId="5466" xr:uid="{00000000-0005-0000-0000-000099120000}"/>
    <cellStyle name="Calculation 9 3 7" xfId="5467" xr:uid="{00000000-0005-0000-0000-00009A120000}"/>
    <cellStyle name="Calculation 9 3 7 2" xfId="5468" xr:uid="{00000000-0005-0000-0000-00009B120000}"/>
    <cellStyle name="Calculation 9 3 8" xfId="5469" xr:uid="{00000000-0005-0000-0000-00009C120000}"/>
    <cellStyle name="Calculation 9 3 8 2" xfId="5470" xr:uid="{00000000-0005-0000-0000-00009D120000}"/>
    <cellStyle name="Calculation 9 3 9" xfId="5471" xr:uid="{00000000-0005-0000-0000-00009E120000}"/>
    <cellStyle name="Calculation 9 3 9 2" xfId="5472" xr:uid="{00000000-0005-0000-0000-00009F120000}"/>
    <cellStyle name="Calculation 9 4" xfId="5473" xr:uid="{00000000-0005-0000-0000-0000A0120000}"/>
    <cellStyle name="Calculation 9 4 10" xfId="5474" xr:uid="{00000000-0005-0000-0000-0000A1120000}"/>
    <cellStyle name="Calculation 9 4 10 2" xfId="5475" xr:uid="{00000000-0005-0000-0000-0000A2120000}"/>
    <cellStyle name="Calculation 9 4 11" xfId="5476" xr:uid="{00000000-0005-0000-0000-0000A3120000}"/>
    <cellStyle name="Calculation 9 4 11 2" xfId="5477" xr:uid="{00000000-0005-0000-0000-0000A4120000}"/>
    <cellStyle name="Calculation 9 4 12" xfId="5478" xr:uid="{00000000-0005-0000-0000-0000A5120000}"/>
    <cellStyle name="Calculation 9 4 12 2" xfId="5479" xr:uid="{00000000-0005-0000-0000-0000A6120000}"/>
    <cellStyle name="Calculation 9 4 13" xfId="5480" xr:uid="{00000000-0005-0000-0000-0000A7120000}"/>
    <cellStyle name="Calculation 9 4 13 2" xfId="5481" xr:uid="{00000000-0005-0000-0000-0000A8120000}"/>
    <cellStyle name="Calculation 9 4 14" xfId="5482" xr:uid="{00000000-0005-0000-0000-0000A9120000}"/>
    <cellStyle name="Calculation 9 4 14 2" xfId="5483" xr:uid="{00000000-0005-0000-0000-0000AA120000}"/>
    <cellStyle name="Calculation 9 4 15" xfId="5484" xr:uid="{00000000-0005-0000-0000-0000AB120000}"/>
    <cellStyle name="Calculation 9 4 15 2" xfId="5485" xr:uid="{00000000-0005-0000-0000-0000AC120000}"/>
    <cellStyle name="Calculation 9 4 16" xfId="5486" xr:uid="{00000000-0005-0000-0000-0000AD120000}"/>
    <cellStyle name="Calculation 9 4 16 2" xfId="5487" xr:uid="{00000000-0005-0000-0000-0000AE120000}"/>
    <cellStyle name="Calculation 9 4 17" xfId="5488" xr:uid="{00000000-0005-0000-0000-0000AF120000}"/>
    <cellStyle name="Calculation 9 4 17 2" xfId="5489" xr:uid="{00000000-0005-0000-0000-0000B0120000}"/>
    <cellStyle name="Calculation 9 4 18" xfId="5490" xr:uid="{00000000-0005-0000-0000-0000B1120000}"/>
    <cellStyle name="Calculation 9 4 18 2" xfId="5491" xr:uid="{00000000-0005-0000-0000-0000B2120000}"/>
    <cellStyle name="Calculation 9 4 19" xfId="5492" xr:uid="{00000000-0005-0000-0000-0000B3120000}"/>
    <cellStyle name="Calculation 9 4 19 2" xfId="5493" xr:uid="{00000000-0005-0000-0000-0000B4120000}"/>
    <cellStyle name="Calculation 9 4 2" xfId="5494" xr:uid="{00000000-0005-0000-0000-0000B5120000}"/>
    <cellStyle name="Calculation 9 4 2 10" xfId="5495" xr:uid="{00000000-0005-0000-0000-0000B6120000}"/>
    <cellStyle name="Calculation 9 4 2 10 2" xfId="5496" xr:uid="{00000000-0005-0000-0000-0000B7120000}"/>
    <cellStyle name="Calculation 9 4 2 11" xfId="5497" xr:uid="{00000000-0005-0000-0000-0000B8120000}"/>
    <cellStyle name="Calculation 9 4 2 11 2" xfId="5498" xr:uid="{00000000-0005-0000-0000-0000B9120000}"/>
    <cellStyle name="Calculation 9 4 2 12" xfId="5499" xr:uid="{00000000-0005-0000-0000-0000BA120000}"/>
    <cellStyle name="Calculation 9 4 2 12 2" xfId="5500" xr:uid="{00000000-0005-0000-0000-0000BB120000}"/>
    <cellStyle name="Calculation 9 4 2 13" xfId="5501" xr:uid="{00000000-0005-0000-0000-0000BC120000}"/>
    <cellStyle name="Calculation 9 4 2 13 2" xfId="5502" xr:uid="{00000000-0005-0000-0000-0000BD120000}"/>
    <cellStyle name="Calculation 9 4 2 14" xfId="5503" xr:uid="{00000000-0005-0000-0000-0000BE120000}"/>
    <cellStyle name="Calculation 9 4 2 14 2" xfId="5504" xr:uid="{00000000-0005-0000-0000-0000BF120000}"/>
    <cellStyle name="Calculation 9 4 2 15" xfId="5505" xr:uid="{00000000-0005-0000-0000-0000C0120000}"/>
    <cellStyle name="Calculation 9 4 2 15 2" xfId="5506" xr:uid="{00000000-0005-0000-0000-0000C1120000}"/>
    <cellStyle name="Calculation 9 4 2 16" xfId="5507" xr:uid="{00000000-0005-0000-0000-0000C2120000}"/>
    <cellStyle name="Calculation 9 4 2 16 2" xfId="5508" xr:uid="{00000000-0005-0000-0000-0000C3120000}"/>
    <cellStyle name="Calculation 9 4 2 17" xfId="5509" xr:uid="{00000000-0005-0000-0000-0000C4120000}"/>
    <cellStyle name="Calculation 9 4 2 17 2" xfId="5510" xr:uid="{00000000-0005-0000-0000-0000C5120000}"/>
    <cellStyle name="Calculation 9 4 2 18" xfId="5511" xr:uid="{00000000-0005-0000-0000-0000C6120000}"/>
    <cellStyle name="Calculation 9 4 2 18 2" xfId="5512" xr:uid="{00000000-0005-0000-0000-0000C7120000}"/>
    <cellStyle name="Calculation 9 4 2 19" xfId="5513" xr:uid="{00000000-0005-0000-0000-0000C8120000}"/>
    <cellStyle name="Calculation 9 4 2 2" xfId="5514" xr:uid="{00000000-0005-0000-0000-0000C9120000}"/>
    <cellStyle name="Calculation 9 4 2 2 2" xfId="5515" xr:uid="{00000000-0005-0000-0000-0000CA120000}"/>
    <cellStyle name="Calculation 9 4 2 3" xfId="5516" xr:uid="{00000000-0005-0000-0000-0000CB120000}"/>
    <cellStyle name="Calculation 9 4 2 3 2" xfId="5517" xr:uid="{00000000-0005-0000-0000-0000CC120000}"/>
    <cellStyle name="Calculation 9 4 2 4" xfId="5518" xr:uid="{00000000-0005-0000-0000-0000CD120000}"/>
    <cellStyle name="Calculation 9 4 2 4 2" xfId="5519" xr:uid="{00000000-0005-0000-0000-0000CE120000}"/>
    <cellStyle name="Calculation 9 4 2 5" xfId="5520" xr:uid="{00000000-0005-0000-0000-0000CF120000}"/>
    <cellStyle name="Calculation 9 4 2 5 2" xfId="5521" xr:uid="{00000000-0005-0000-0000-0000D0120000}"/>
    <cellStyle name="Calculation 9 4 2 6" xfId="5522" xr:uid="{00000000-0005-0000-0000-0000D1120000}"/>
    <cellStyle name="Calculation 9 4 2 6 2" xfId="5523" xr:uid="{00000000-0005-0000-0000-0000D2120000}"/>
    <cellStyle name="Calculation 9 4 2 7" xfId="5524" xr:uid="{00000000-0005-0000-0000-0000D3120000}"/>
    <cellStyle name="Calculation 9 4 2 7 2" xfId="5525" xr:uid="{00000000-0005-0000-0000-0000D4120000}"/>
    <cellStyle name="Calculation 9 4 2 8" xfId="5526" xr:uid="{00000000-0005-0000-0000-0000D5120000}"/>
    <cellStyle name="Calculation 9 4 2 8 2" xfId="5527" xr:uid="{00000000-0005-0000-0000-0000D6120000}"/>
    <cellStyle name="Calculation 9 4 2 9" xfId="5528" xr:uid="{00000000-0005-0000-0000-0000D7120000}"/>
    <cellStyle name="Calculation 9 4 2 9 2" xfId="5529" xr:uid="{00000000-0005-0000-0000-0000D8120000}"/>
    <cellStyle name="Calculation 9 4 20" xfId="5530" xr:uid="{00000000-0005-0000-0000-0000D9120000}"/>
    <cellStyle name="Calculation 9 4 3" xfId="5531" xr:uid="{00000000-0005-0000-0000-0000DA120000}"/>
    <cellStyle name="Calculation 9 4 3 10" xfId="5532" xr:uid="{00000000-0005-0000-0000-0000DB120000}"/>
    <cellStyle name="Calculation 9 4 3 10 2" xfId="5533" xr:uid="{00000000-0005-0000-0000-0000DC120000}"/>
    <cellStyle name="Calculation 9 4 3 11" xfId="5534" xr:uid="{00000000-0005-0000-0000-0000DD120000}"/>
    <cellStyle name="Calculation 9 4 3 11 2" xfId="5535" xr:uid="{00000000-0005-0000-0000-0000DE120000}"/>
    <cellStyle name="Calculation 9 4 3 12" xfId="5536" xr:uid="{00000000-0005-0000-0000-0000DF120000}"/>
    <cellStyle name="Calculation 9 4 3 12 2" xfId="5537" xr:uid="{00000000-0005-0000-0000-0000E0120000}"/>
    <cellStyle name="Calculation 9 4 3 13" xfId="5538" xr:uid="{00000000-0005-0000-0000-0000E1120000}"/>
    <cellStyle name="Calculation 9 4 3 13 2" xfId="5539" xr:uid="{00000000-0005-0000-0000-0000E2120000}"/>
    <cellStyle name="Calculation 9 4 3 14" xfId="5540" xr:uid="{00000000-0005-0000-0000-0000E3120000}"/>
    <cellStyle name="Calculation 9 4 3 14 2" xfId="5541" xr:uid="{00000000-0005-0000-0000-0000E4120000}"/>
    <cellStyle name="Calculation 9 4 3 15" xfId="5542" xr:uid="{00000000-0005-0000-0000-0000E5120000}"/>
    <cellStyle name="Calculation 9 4 3 15 2" xfId="5543" xr:uid="{00000000-0005-0000-0000-0000E6120000}"/>
    <cellStyle name="Calculation 9 4 3 16" xfId="5544" xr:uid="{00000000-0005-0000-0000-0000E7120000}"/>
    <cellStyle name="Calculation 9 4 3 16 2" xfId="5545" xr:uid="{00000000-0005-0000-0000-0000E8120000}"/>
    <cellStyle name="Calculation 9 4 3 17" xfId="5546" xr:uid="{00000000-0005-0000-0000-0000E9120000}"/>
    <cellStyle name="Calculation 9 4 3 17 2" xfId="5547" xr:uid="{00000000-0005-0000-0000-0000EA120000}"/>
    <cellStyle name="Calculation 9 4 3 18" xfId="5548" xr:uid="{00000000-0005-0000-0000-0000EB120000}"/>
    <cellStyle name="Calculation 9 4 3 18 2" xfId="5549" xr:uid="{00000000-0005-0000-0000-0000EC120000}"/>
    <cellStyle name="Calculation 9 4 3 19" xfId="5550" xr:uid="{00000000-0005-0000-0000-0000ED120000}"/>
    <cellStyle name="Calculation 9 4 3 2" xfId="5551" xr:uid="{00000000-0005-0000-0000-0000EE120000}"/>
    <cellStyle name="Calculation 9 4 3 2 2" xfId="5552" xr:uid="{00000000-0005-0000-0000-0000EF120000}"/>
    <cellStyle name="Calculation 9 4 3 3" xfId="5553" xr:uid="{00000000-0005-0000-0000-0000F0120000}"/>
    <cellStyle name="Calculation 9 4 3 3 2" xfId="5554" xr:uid="{00000000-0005-0000-0000-0000F1120000}"/>
    <cellStyle name="Calculation 9 4 3 4" xfId="5555" xr:uid="{00000000-0005-0000-0000-0000F2120000}"/>
    <cellStyle name="Calculation 9 4 3 4 2" xfId="5556" xr:uid="{00000000-0005-0000-0000-0000F3120000}"/>
    <cellStyle name="Calculation 9 4 3 5" xfId="5557" xr:uid="{00000000-0005-0000-0000-0000F4120000}"/>
    <cellStyle name="Calculation 9 4 3 5 2" xfId="5558" xr:uid="{00000000-0005-0000-0000-0000F5120000}"/>
    <cellStyle name="Calculation 9 4 3 6" xfId="5559" xr:uid="{00000000-0005-0000-0000-0000F6120000}"/>
    <cellStyle name="Calculation 9 4 3 6 2" xfId="5560" xr:uid="{00000000-0005-0000-0000-0000F7120000}"/>
    <cellStyle name="Calculation 9 4 3 7" xfId="5561" xr:uid="{00000000-0005-0000-0000-0000F8120000}"/>
    <cellStyle name="Calculation 9 4 3 7 2" xfId="5562" xr:uid="{00000000-0005-0000-0000-0000F9120000}"/>
    <cellStyle name="Calculation 9 4 3 8" xfId="5563" xr:uid="{00000000-0005-0000-0000-0000FA120000}"/>
    <cellStyle name="Calculation 9 4 3 8 2" xfId="5564" xr:uid="{00000000-0005-0000-0000-0000FB120000}"/>
    <cellStyle name="Calculation 9 4 3 9" xfId="5565" xr:uid="{00000000-0005-0000-0000-0000FC120000}"/>
    <cellStyle name="Calculation 9 4 3 9 2" xfId="5566" xr:uid="{00000000-0005-0000-0000-0000FD120000}"/>
    <cellStyle name="Calculation 9 4 4" xfId="5567" xr:uid="{00000000-0005-0000-0000-0000FE120000}"/>
    <cellStyle name="Calculation 9 4 4 10" xfId="5568" xr:uid="{00000000-0005-0000-0000-0000FF120000}"/>
    <cellStyle name="Calculation 9 4 4 10 2" xfId="5569" xr:uid="{00000000-0005-0000-0000-000000130000}"/>
    <cellStyle name="Calculation 9 4 4 11" xfId="5570" xr:uid="{00000000-0005-0000-0000-000001130000}"/>
    <cellStyle name="Calculation 9 4 4 11 2" xfId="5571" xr:uid="{00000000-0005-0000-0000-000002130000}"/>
    <cellStyle name="Calculation 9 4 4 12" xfId="5572" xr:uid="{00000000-0005-0000-0000-000003130000}"/>
    <cellStyle name="Calculation 9 4 4 12 2" xfId="5573" xr:uid="{00000000-0005-0000-0000-000004130000}"/>
    <cellStyle name="Calculation 9 4 4 13" xfId="5574" xr:uid="{00000000-0005-0000-0000-000005130000}"/>
    <cellStyle name="Calculation 9 4 4 13 2" xfId="5575" xr:uid="{00000000-0005-0000-0000-000006130000}"/>
    <cellStyle name="Calculation 9 4 4 14" xfId="5576" xr:uid="{00000000-0005-0000-0000-000007130000}"/>
    <cellStyle name="Calculation 9 4 4 14 2" xfId="5577" xr:uid="{00000000-0005-0000-0000-000008130000}"/>
    <cellStyle name="Calculation 9 4 4 15" xfId="5578" xr:uid="{00000000-0005-0000-0000-000009130000}"/>
    <cellStyle name="Calculation 9 4 4 15 2" xfId="5579" xr:uid="{00000000-0005-0000-0000-00000A130000}"/>
    <cellStyle name="Calculation 9 4 4 16" xfId="5580" xr:uid="{00000000-0005-0000-0000-00000B130000}"/>
    <cellStyle name="Calculation 9 4 4 2" xfId="5581" xr:uid="{00000000-0005-0000-0000-00000C130000}"/>
    <cellStyle name="Calculation 9 4 4 2 2" xfId="5582" xr:uid="{00000000-0005-0000-0000-00000D130000}"/>
    <cellStyle name="Calculation 9 4 4 3" xfId="5583" xr:uid="{00000000-0005-0000-0000-00000E130000}"/>
    <cellStyle name="Calculation 9 4 4 3 2" xfId="5584" xr:uid="{00000000-0005-0000-0000-00000F130000}"/>
    <cellStyle name="Calculation 9 4 4 4" xfId="5585" xr:uid="{00000000-0005-0000-0000-000010130000}"/>
    <cellStyle name="Calculation 9 4 4 4 2" xfId="5586" xr:uid="{00000000-0005-0000-0000-000011130000}"/>
    <cellStyle name="Calculation 9 4 4 5" xfId="5587" xr:uid="{00000000-0005-0000-0000-000012130000}"/>
    <cellStyle name="Calculation 9 4 4 5 2" xfId="5588" xr:uid="{00000000-0005-0000-0000-000013130000}"/>
    <cellStyle name="Calculation 9 4 4 6" xfId="5589" xr:uid="{00000000-0005-0000-0000-000014130000}"/>
    <cellStyle name="Calculation 9 4 4 6 2" xfId="5590" xr:uid="{00000000-0005-0000-0000-000015130000}"/>
    <cellStyle name="Calculation 9 4 4 7" xfId="5591" xr:uid="{00000000-0005-0000-0000-000016130000}"/>
    <cellStyle name="Calculation 9 4 4 7 2" xfId="5592" xr:uid="{00000000-0005-0000-0000-000017130000}"/>
    <cellStyle name="Calculation 9 4 4 8" xfId="5593" xr:uid="{00000000-0005-0000-0000-000018130000}"/>
    <cellStyle name="Calculation 9 4 4 8 2" xfId="5594" xr:uid="{00000000-0005-0000-0000-000019130000}"/>
    <cellStyle name="Calculation 9 4 4 9" xfId="5595" xr:uid="{00000000-0005-0000-0000-00001A130000}"/>
    <cellStyle name="Calculation 9 4 4 9 2" xfId="5596" xr:uid="{00000000-0005-0000-0000-00001B130000}"/>
    <cellStyle name="Calculation 9 4 5" xfId="5597" xr:uid="{00000000-0005-0000-0000-00001C130000}"/>
    <cellStyle name="Calculation 9 4 5 10" xfId="5598" xr:uid="{00000000-0005-0000-0000-00001D130000}"/>
    <cellStyle name="Calculation 9 4 5 10 2" xfId="5599" xr:uid="{00000000-0005-0000-0000-00001E130000}"/>
    <cellStyle name="Calculation 9 4 5 11" xfId="5600" xr:uid="{00000000-0005-0000-0000-00001F130000}"/>
    <cellStyle name="Calculation 9 4 5 11 2" xfId="5601" xr:uid="{00000000-0005-0000-0000-000020130000}"/>
    <cellStyle name="Calculation 9 4 5 12" xfId="5602" xr:uid="{00000000-0005-0000-0000-000021130000}"/>
    <cellStyle name="Calculation 9 4 5 12 2" xfId="5603" xr:uid="{00000000-0005-0000-0000-000022130000}"/>
    <cellStyle name="Calculation 9 4 5 13" xfId="5604" xr:uid="{00000000-0005-0000-0000-000023130000}"/>
    <cellStyle name="Calculation 9 4 5 13 2" xfId="5605" xr:uid="{00000000-0005-0000-0000-000024130000}"/>
    <cellStyle name="Calculation 9 4 5 14" xfId="5606" xr:uid="{00000000-0005-0000-0000-000025130000}"/>
    <cellStyle name="Calculation 9 4 5 14 2" xfId="5607" xr:uid="{00000000-0005-0000-0000-000026130000}"/>
    <cellStyle name="Calculation 9 4 5 15" xfId="5608" xr:uid="{00000000-0005-0000-0000-000027130000}"/>
    <cellStyle name="Calculation 9 4 5 15 2" xfId="5609" xr:uid="{00000000-0005-0000-0000-000028130000}"/>
    <cellStyle name="Calculation 9 4 5 16" xfId="5610" xr:uid="{00000000-0005-0000-0000-000029130000}"/>
    <cellStyle name="Calculation 9 4 5 2" xfId="5611" xr:uid="{00000000-0005-0000-0000-00002A130000}"/>
    <cellStyle name="Calculation 9 4 5 2 2" xfId="5612" xr:uid="{00000000-0005-0000-0000-00002B130000}"/>
    <cellStyle name="Calculation 9 4 5 3" xfId="5613" xr:uid="{00000000-0005-0000-0000-00002C130000}"/>
    <cellStyle name="Calculation 9 4 5 3 2" xfId="5614" xr:uid="{00000000-0005-0000-0000-00002D130000}"/>
    <cellStyle name="Calculation 9 4 5 4" xfId="5615" xr:uid="{00000000-0005-0000-0000-00002E130000}"/>
    <cellStyle name="Calculation 9 4 5 4 2" xfId="5616" xr:uid="{00000000-0005-0000-0000-00002F130000}"/>
    <cellStyle name="Calculation 9 4 5 5" xfId="5617" xr:uid="{00000000-0005-0000-0000-000030130000}"/>
    <cellStyle name="Calculation 9 4 5 5 2" xfId="5618" xr:uid="{00000000-0005-0000-0000-000031130000}"/>
    <cellStyle name="Calculation 9 4 5 6" xfId="5619" xr:uid="{00000000-0005-0000-0000-000032130000}"/>
    <cellStyle name="Calculation 9 4 5 6 2" xfId="5620" xr:uid="{00000000-0005-0000-0000-000033130000}"/>
    <cellStyle name="Calculation 9 4 5 7" xfId="5621" xr:uid="{00000000-0005-0000-0000-000034130000}"/>
    <cellStyle name="Calculation 9 4 5 7 2" xfId="5622" xr:uid="{00000000-0005-0000-0000-000035130000}"/>
    <cellStyle name="Calculation 9 4 5 8" xfId="5623" xr:uid="{00000000-0005-0000-0000-000036130000}"/>
    <cellStyle name="Calculation 9 4 5 8 2" xfId="5624" xr:uid="{00000000-0005-0000-0000-000037130000}"/>
    <cellStyle name="Calculation 9 4 5 9" xfId="5625" xr:uid="{00000000-0005-0000-0000-000038130000}"/>
    <cellStyle name="Calculation 9 4 5 9 2" xfId="5626" xr:uid="{00000000-0005-0000-0000-000039130000}"/>
    <cellStyle name="Calculation 9 4 6" xfId="5627" xr:uid="{00000000-0005-0000-0000-00003A130000}"/>
    <cellStyle name="Calculation 9 4 6 10" xfId="5628" xr:uid="{00000000-0005-0000-0000-00003B130000}"/>
    <cellStyle name="Calculation 9 4 6 10 2" xfId="5629" xr:uid="{00000000-0005-0000-0000-00003C130000}"/>
    <cellStyle name="Calculation 9 4 6 11" xfId="5630" xr:uid="{00000000-0005-0000-0000-00003D130000}"/>
    <cellStyle name="Calculation 9 4 6 11 2" xfId="5631" xr:uid="{00000000-0005-0000-0000-00003E130000}"/>
    <cellStyle name="Calculation 9 4 6 12" xfId="5632" xr:uid="{00000000-0005-0000-0000-00003F130000}"/>
    <cellStyle name="Calculation 9 4 6 12 2" xfId="5633" xr:uid="{00000000-0005-0000-0000-000040130000}"/>
    <cellStyle name="Calculation 9 4 6 13" xfId="5634" xr:uid="{00000000-0005-0000-0000-000041130000}"/>
    <cellStyle name="Calculation 9 4 6 13 2" xfId="5635" xr:uid="{00000000-0005-0000-0000-000042130000}"/>
    <cellStyle name="Calculation 9 4 6 14" xfId="5636" xr:uid="{00000000-0005-0000-0000-000043130000}"/>
    <cellStyle name="Calculation 9 4 6 14 2" xfId="5637" xr:uid="{00000000-0005-0000-0000-000044130000}"/>
    <cellStyle name="Calculation 9 4 6 15" xfId="5638" xr:uid="{00000000-0005-0000-0000-000045130000}"/>
    <cellStyle name="Calculation 9 4 6 2" xfId="5639" xr:uid="{00000000-0005-0000-0000-000046130000}"/>
    <cellStyle name="Calculation 9 4 6 2 2" xfId="5640" xr:uid="{00000000-0005-0000-0000-000047130000}"/>
    <cellStyle name="Calculation 9 4 6 3" xfId="5641" xr:uid="{00000000-0005-0000-0000-000048130000}"/>
    <cellStyle name="Calculation 9 4 6 3 2" xfId="5642" xr:uid="{00000000-0005-0000-0000-000049130000}"/>
    <cellStyle name="Calculation 9 4 6 4" xfId="5643" xr:uid="{00000000-0005-0000-0000-00004A130000}"/>
    <cellStyle name="Calculation 9 4 6 4 2" xfId="5644" xr:uid="{00000000-0005-0000-0000-00004B130000}"/>
    <cellStyle name="Calculation 9 4 6 5" xfId="5645" xr:uid="{00000000-0005-0000-0000-00004C130000}"/>
    <cellStyle name="Calculation 9 4 6 5 2" xfId="5646" xr:uid="{00000000-0005-0000-0000-00004D130000}"/>
    <cellStyle name="Calculation 9 4 6 6" xfId="5647" xr:uid="{00000000-0005-0000-0000-00004E130000}"/>
    <cellStyle name="Calculation 9 4 6 6 2" xfId="5648" xr:uid="{00000000-0005-0000-0000-00004F130000}"/>
    <cellStyle name="Calculation 9 4 6 7" xfId="5649" xr:uid="{00000000-0005-0000-0000-000050130000}"/>
    <cellStyle name="Calculation 9 4 6 7 2" xfId="5650" xr:uid="{00000000-0005-0000-0000-000051130000}"/>
    <cellStyle name="Calculation 9 4 6 8" xfId="5651" xr:uid="{00000000-0005-0000-0000-000052130000}"/>
    <cellStyle name="Calculation 9 4 6 8 2" xfId="5652" xr:uid="{00000000-0005-0000-0000-000053130000}"/>
    <cellStyle name="Calculation 9 4 6 9" xfId="5653" xr:uid="{00000000-0005-0000-0000-000054130000}"/>
    <cellStyle name="Calculation 9 4 6 9 2" xfId="5654" xr:uid="{00000000-0005-0000-0000-000055130000}"/>
    <cellStyle name="Calculation 9 4 7" xfId="5655" xr:uid="{00000000-0005-0000-0000-000056130000}"/>
    <cellStyle name="Calculation 9 4 7 2" xfId="5656" xr:uid="{00000000-0005-0000-0000-000057130000}"/>
    <cellStyle name="Calculation 9 4 8" xfId="5657" xr:uid="{00000000-0005-0000-0000-000058130000}"/>
    <cellStyle name="Calculation 9 4 8 2" xfId="5658" xr:uid="{00000000-0005-0000-0000-000059130000}"/>
    <cellStyle name="Calculation 9 4 9" xfId="5659" xr:uid="{00000000-0005-0000-0000-00005A130000}"/>
    <cellStyle name="Calculation 9 4 9 2" xfId="5660" xr:uid="{00000000-0005-0000-0000-00005B130000}"/>
    <cellStyle name="Calculation 9 5" xfId="5661" xr:uid="{00000000-0005-0000-0000-00005C130000}"/>
    <cellStyle name="Calculation 9 5 10" xfId="5662" xr:uid="{00000000-0005-0000-0000-00005D130000}"/>
    <cellStyle name="Calculation 9 5 10 2" xfId="5663" xr:uid="{00000000-0005-0000-0000-00005E130000}"/>
    <cellStyle name="Calculation 9 5 11" xfId="5664" xr:uid="{00000000-0005-0000-0000-00005F130000}"/>
    <cellStyle name="Calculation 9 5 11 2" xfId="5665" xr:uid="{00000000-0005-0000-0000-000060130000}"/>
    <cellStyle name="Calculation 9 5 12" xfId="5666" xr:uid="{00000000-0005-0000-0000-000061130000}"/>
    <cellStyle name="Calculation 9 5 12 2" xfId="5667" xr:uid="{00000000-0005-0000-0000-000062130000}"/>
    <cellStyle name="Calculation 9 5 13" xfId="5668" xr:uid="{00000000-0005-0000-0000-000063130000}"/>
    <cellStyle name="Calculation 9 5 13 2" xfId="5669" xr:uid="{00000000-0005-0000-0000-000064130000}"/>
    <cellStyle name="Calculation 9 5 14" xfId="5670" xr:uid="{00000000-0005-0000-0000-000065130000}"/>
    <cellStyle name="Calculation 9 5 14 2" xfId="5671" xr:uid="{00000000-0005-0000-0000-000066130000}"/>
    <cellStyle name="Calculation 9 5 15" xfId="5672" xr:uid="{00000000-0005-0000-0000-000067130000}"/>
    <cellStyle name="Calculation 9 5 15 2" xfId="5673" xr:uid="{00000000-0005-0000-0000-000068130000}"/>
    <cellStyle name="Calculation 9 5 16" xfId="5674" xr:uid="{00000000-0005-0000-0000-000069130000}"/>
    <cellStyle name="Calculation 9 5 16 2" xfId="5675" xr:uid="{00000000-0005-0000-0000-00006A130000}"/>
    <cellStyle name="Calculation 9 5 17" xfId="5676" xr:uid="{00000000-0005-0000-0000-00006B130000}"/>
    <cellStyle name="Calculation 9 5 17 2" xfId="5677" xr:uid="{00000000-0005-0000-0000-00006C130000}"/>
    <cellStyle name="Calculation 9 5 18" xfId="5678" xr:uid="{00000000-0005-0000-0000-00006D130000}"/>
    <cellStyle name="Calculation 9 5 18 2" xfId="5679" xr:uid="{00000000-0005-0000-0000-00006E130000}"/>
    <cellStyle name="Calculation 9 5 19" xfId="5680" xr:uid="{00000000-0005-0000-0000-00006F130000}"/>
    <cellStyle name="Calculation 9 5 19 2" xfId="5681" xr:uid="{00000000-0005-0000-0000-000070130000}"/>
    <cellStyle name="Calculation 9 5 2" xfId="5682" xr:uid="{00000000-0005-0000-0000-000071130000}"/>
    <cellStyle name="Calculation 9 5 2 10" xfId="5683" xr:uid="{00000000-0005-0000-0000-000072130000}"/>
    <cellStyle name="Calculation 9 5 2 10 2" xfId="5684" xr:uid="{00000000-0005-0000-0000-000073130000}"/>
    <cellStyle name="Calculation 9 5 2 11" xfId="5685" xr:uid="{00000000-0005-0000-0000-000074130000}"/>
    <cellStyle name="Calculation 9 5 2 11 2" xfId="5686" xr:uid="{00000000-0005-0000-0000-000075130000}"/>
    <cellStyle name="Calculation 9 5 2 12" xfId="5687" xr:uid="{00000000-0005-0000-0000-000076130000}"/>
    <cellStyle name="Calculation 9 5 2 12 2" xfId="5688" xr:uid="{00000000-0005-0000-0000-000077130000}"/>
    <cellStyle name="Calculation 9 5 2 13" xfId="5689" xr:uid="{00000000-0005-0000-0000-000078130000}"/>
    <cellStyle name="Calculation 9 5 2 13 2" xfId="5690" xr:uid="{00000000-0005-0000-0000-000079130000}"/>
    <cellStyle name="Calculation 9 5 2 14" xfId="5691" xr:uid="{00000000-0005-0000-0000-00007A130000}"/>
    <cellStyle name="Calculation 9 5 2 14 2" xfId="5692" xr:uid="{00000000-0005-0000-0000-00007B130000}"/>
    <cellStyle name="Calculation 9 5 2 15" xfId="5693" xr:uid="{00000000-0005-0000-0000-00007C130000}"/>
    <cellStyle name="Calculation 9 5 2 15 2" xfId="5694" xr:uid="{00000000-0005-0000-0000-00007D130000}"/>
    <cellStyle name="Calculation 9 5 2 16" xfId="5695" xr:uid="{00000000-0005-0000-0000-00007E130000}"/>
    <cellStyle name="Calculation 9 5 2 16 2" xfId="5696" xr:uid="{00000000-0005-0000-0000-00007F130000}"/>
    <cellStyle name="Calculation 9 5 2 17" xfId="5697" xr:uid="{00000000-0005-0000-0000-000080130000}"/>
    <cellStyle name="Calculation 9 5 2 17 2" xfId="5698" xr:uid="{00000000-0005-0000-0000-000081130000}"/>
    <cellStyle name="Calculation 9 5 2 18" xfId="5699" xr:uid="{00000000-0005-0000-0000-000082130000}"/>
    <cellStyle name="Calculation 9 5 2 18 2" xfId="5700" xr:uid="{00000000-0005-0000-0000-000083130000}"/>
    <cellStyle name="Calculation 9 5 2 19" xfId="5701" xr:uid="{00000000-0005-0000-0000-000084130000}"/>
    <cellStyle name="Calculation 9 5 2 2" xfId="5702" xr:uid="{00000000-0005-0000-0000-000085130000}"/>
    <cellStyle name="Calculation 9 5 2 2 2" xfId="5703" xr:uid="{00000000-0005-0000-0000-000086130000}"/>
    <cellStyle name="Calculation 9 5 2 3" xfId="5704" xr:uid="{00000000-0005-0000-0000-000087130000}"/>
    <cellStyle name="Calculation 9 5 2 3 2" xfId="5705" xr:uid="{00000000-0005-0000-0000-000088130000}"/>
    <cellStyle name="Calculation 9 5 2 4" xfId="5706" xr:uid="{00000000-0005-0000-0000-000089130000}"/>
    <cellStyle name="Calculation 9 5 2 4 2" xfId="5707" xr:uid="{00000000-0005-0000-0000-00008A130000}"/>
    <cellStyle name="Calculation 9 5 2 5" xfId="5708" xr:uid="{00000000-0005-0000-0000-00008B130000}"/>
    <cellStyle name="Calculation 9 5 2 5 2" xfId="5709" xr:uid="{00000000-0005-0000-0000-00008C130000}"/>
    <cellStyle name="Calculation 9 5 2 6" xfId="5710" xr:uid="{00000000-0005-0000-0000-00008D130000}"/>
    <cellStyle name="Calculation 9 5 2 6 2" xfId="5711" xr:uid="{00000000-0005-0000-0000-00008E130000}"/>
    <cellStyle name="Calculation 9 5 2 7" xfId="5712" xr:uid="{00000000-0005-0000-0000-00008F130000}"/>
    <cellStyle name="Calculation 9 5 2 7 2" xfId="5713" xr:uid="{00000000-0005-0000-0000-000090130000}"/>
    <cellStyle name="Calculation 9 5 2 8" xfId="5714" xr:uid="{00000000-0005-0000-0000-000091130000}"/>
    <cellStyle name="Calculation 9 5 2 8 2" xfId="5715" xr:uid="{00000000-0005-0000-0000-000092130000}"/>
    <cellStyle name="Calculation 9 5 2 9" xfId="5716" xr:uid="{00000000-0005-0000-0000-000093130000}"/>
    <cellStyle name="Calculation 9 5 2 9 2" xfId="5717" xr:uid="{00000000-0005-0000-0000-000094130000}"/>
    <cellStyle name="Calculation 9 5 20" xfId="5718" xr:uid="{00000000-0005-0000-0000-000095130000}"/>
    <cellStyle name="Calculation 9 5 3" xfId="5719" xr:uid="{00000000-0005-0000-0000-000096130000}"/>
    <cellStyle name="Calculation 9 5 3 10" xfId="5720" xr:uid="{00000000-0005-0000-0000-000097130000}"/>
    <cellStyle name="Calculation 9 5 3 10 2" xfId="5721" xr:uid="{00000000-0005-0000-0000-000098130000}"/>
    <cellStyle name="Calculation 9 5 3 11" xfId="5722" xr:uid="{00000000-0005-0000-0000-000099130000}"/>
    <cellStyle name="Calculation 9 5 3 11 2" xfId="5723" xr:uid="{00000000-0005-0000-0000-00009A130000}"/>
    <cellStyle name="Calculation 9 5 3 12" xfId="5724" xr:uid="{00000000-0005-0000-0000-00009B130000}"/>
    <cellStyle name="Calculation 9 5 3 12 2" xfId="5725" xr:uid="{00000000-0005-0000-0000-00009C130000}"/>
    <cellStyle name="Calculation 9 5 3 13" xfId="5726" xr:uid="{00000000-0005-0000-0000-00009D130000}"/>
    <cellStyle name="Calculation 9 5 3 13 2" xfId="5727" xr:uid="{00000000-0005-0000-0000-00009E130000}"/>
    <cellStyle name="Calculation 9 5 3 14" xfId="5728" xr:uid="{00000000-0005-0000-0000-00009F130000}"/>
    <cellStyle name="Calculation 9 5 3 14 2" xfId="5729" xr:uid="{00000000-0005-0000-0000-0000A0130000}"/>
    <cellStyle name="Calculation 9 5 3 15" xfId="5730" xr:uid="{00000000-0005-0000-0000-0000A1130000}"/>
    <cellStyle name="Calculation 9 5 3 15 2" xfId="5731" xr:uid="{00000000-0005-0000-0000-0000A2130000}"/>
    <cellStyle name="Calculation 9 5 3 16" xfId="5732" xr:uid="{00000000-0005-0000-0000-0000A3130000}"/>
    <cellStyle name="Calculation 9 5 3 16 2" xfId="5733" xr:uid="{00000000-0005-0000-0000-0000A4130000}"/>
    <cellStyle name="Calculation 9 5 3 17" xfId="5734" xr:uid="{00000000-0005-0000-0000-0000A5130000}"/>
    <cellStyle name="Calculation 9 5 3 17 2" xfId="5735" xr:uid="{00000000-0005-0000-0000-0000A6130000}"/>
    <cellStyle name="Calculation 9 5 3 18" xfId="5736" xr:uid="{00000000-0005-0000-0000-0000A7130000}"/>
    <cellStyle name="Calculation 9 5 3 2" xfId="5737" xr:uid="{00000000-0005-0000-0000-0000A8130000}"/>
    <cellStyle name="Calculation 9 5 3 2 2" xfId="5738" xr:uid="{00000000-0005-0000-0000-0000A9130000}"/>
    <cellStyle name="Calculation 9 5 3 3" xfId="5739" xr:uid="{00000000-0005-0000-0000-0000AA130000}"/>
    <cellStyle name="Calculation 9 5 3 3 2" xfId="5740" xr:uid="{00000000-0005-0000-0000-0000AB130000}"/>
    <cellStyle name="Calculation 9 5 3 4" xfId="5741" xr:uid="{00000000-0005-0000-0000-0000AC130000}"/>
    <cellStyle name="Calculation 9 5 3 4 2" xfId="5742" xr:uid="{00000000-0005-0000-0000-0000AD130000}"/>
    <cellStyle name="Calculation 9 5 3 5" xfId="5743" xr:uid="{00000000-0005-0000-0000-0000AE130000}"/>
    <cellStyle name="Calculation 9 5 3 5 2" xfId="5744" xr:uid="{00000000-0005-0000-0000-0000AF130000}"/>
    <cellStyle name="Calculation 9 5 3 6" xfId="5745" xr:uid="{00000000-0005-0000-0000-0000B0130000}"/>
    <cellStyle name="Calculation 9 5 3 6 2" xfId="5746" xr:uid="{00000000-0005-0000-0000-0000B1130000}"/>
    <cellStyle name="Calculation 9 5 3 7" xfId="5747" xr:uid="{00000000-0005-0000-0000-0000B2130000}"/>
    <cellStyle name="Calculation 9 5 3 7 2" xfId="5748" xr:uid="{00000000-0005-0000-0000-0000B3130000}"/>
    <cellStyle name="Calculation 9 5 3 8" xfId="5749" xr:uid="{00000000-0005-0000-0000-0000B4130000}"/>
    <cellStyle name="Calculation 9 5 3 8 2" xfId="5750" xr:uid="{00000000-0005-0000-0000-0000B5130000}"/>
    <cellStyle name="Calculation 9 5 3 9" xfId="5751" xr:uid="{00000000-0005-0000-0000-0000B6130000}"/>
    <cellStyle name="Calculation 9 5 3 9 2" xfId="5752" xr:uid="{00000000-0005-0000-0000-0000B7130000}"/>
    <cellStyle name="Calculation 9 5 4" xfId="5753" xr:uid="{00000000-0005-0000-0000-0000B8130000}"/>
    <cellStyle name="Calculation 9 5 4 10" xfId="5754" xr:uid="{00000000-0005-0000-0000-0000B9130000}"/>
    <cellStyle name="Calculation 9 5 4 10 2" xfId="5755" xr:uid="{00000000-0005-0000-0000-0000BA130000}"/>
    <cellStyle name="Calculation 9 5 4 11" xfId="5756" xr:uid="{00000000-0005-0000-0000-0000BB130000}"/>
    <cellStyle name="Calculation 9 5 4 11 2" xfId="5757" xr:uid="{00000000-0005-0000-0000-0000BC130000}"/>
    <cellStyle name="Calculation 9 5 4 12" xfId="5758" xr:uid="{00000000-0005-0000-0000-0000BD130000}"/>
    <cellStyle name="Calculation 9 5 4 12 2" xfId="5759" xr:uid="{00000000-0005-0000-0000-0000BE130000}"/>
    <cellStyle name="Calculation 9 5 4 13" xfId="5760" xr:uid="{00000000-0005-0000-0000-0000BF130000}"/>
    <cellStyle name="Calculation 9 5 4 13 2" xfId="5761" xr:uid="{00000000-0005-0000-0000-0000C0130000}"/>
    <cellStyle name="Calculation 9 5 4 14" xfId="5762" xr:uid="{00000000-0005-0000-0000-0000C1130000}"/>
    <cellStyle name="Calculation 9 5 4 14 2" xfId="5763" xr:uid="{00000000-0005-0000-0000-0000C2130000}"/>
    <cellStyle name="Calculation 9 5 4 15" xfId="5764" xr:uid="{00000000-0005-0000-0000-0000C3130000}"/>
    <cellStyle name="Calculation 9 5 4 15 2" xfId="5765" xr:uid="{00000000-0005-0000-0000-0000C4130000}"/>
    <cellStyle name="Calculation 9 5 4 16" xfId="5766" xr:uid="{00000000-0005-0000-0000-0000C5130000}"/>
    <cellStyle name="Calculation 9 5 4 2" xfId="5767" xr:uid="{00000000-0005-0000-0000-0000C6130000}"/>
    <cellStyle name="Calculation 9 5 4 2 2" xfId="5768" xr:uid="{00000000-0005-0000-0000-0000C7130000}"/>
    <cellStyle name="Calculation 9 5 4 3" xfId="5769" xr:uid="{00000000-0005-0000-0000-0000C8130000}"/>
    <cellStyle name="Calculation 9 5 4 3 2" xfId="5770" xr:uid="{00000000-0005-0000-0000-0000C9130000}"/>
    <cellStyle name="Calculation 9 5 4 4" xfId="5771" xr:uid="{00000000-0005-0000-0000-0000CA130000}"/>
    <cellStyle name="Calculation 9 5 4 4 2" xfId="5772" xr:uid="{00000000-0005-0000-0000-0000CB130000}"/>
    <cellStyle name="Calculation 9 5 4 5" xfId="5773" xr:uid="{00000000-0005-0000-0000-0000CC130000}"/>
    <cellStyle name="Calculation 9 5 4 5 2" xfId="5774" xr:uid="{00000000-0005-0000-0000-0000CD130000}"/>
    <cellStyle name="Calculation 9 5 4 6" xfId="5775" xr:uid="{00000000-0005-0000-0000-0000CE130000}"/>
    <cellStyle name="Calculation 9 5 4 6 2" xfId="5776" xr:uid="{00000000-0005-0000-0000-0000CF130000}"/>
    <cellStyle name="Calculation 9 5 4 7" xfId="5777" xr:uid="{00000000-0005-0000-0000-0000D0130000}"/>
    <cellStyle name="Calculation 9 5 4 7 2" xfId="5778" xr:uid="{00000000-0005-0000-0000-0000D1130000}"/>
    <cellStyle name="Calculation 9 5 4 8" xfId="5779" xr:uid="{00000000-0005-0000-0000-0000D2130000}"/>
    <cellStyle name="Calculation 9 5 4 8 2" xfId="5780" xr:uid="{00000000-0005-0000-0000-0000D3130000}"/>
    <cellStyle name="Calculation 9 5 4 9" xfId="5781" xr:uid="{00000000-0005-0000-0000-0000D4130000}"/>
    <cellStyle name="Calculation 9 5 4 9 2" xfId="5782" xr:uid="{00000000-0005-0000-0000-0000D5130000}"/>
    <cellStyle name="Calculation 9 5 5" xfId="5783" xr:uid="{00000000-0005-0000-0000-0000D6130000}"/>
    <cellStyle name="Calculation 9 5 5 10" xfId="5784" xr:uid="{00000000-0005-0000-0000-0000D7130000}"/>
    <cellStyle name="Calculation 9 5 5 10 2" xfId="5785" xr:uid="{00000000-0005-0000-0000-0000D8130000}"/>
    <cellStyle name="Calculation 9 5 5 11" xfId="5786" xr:uid="{00000000-0005-0000-0000-0000D9130000}"/>
    <cellStyle name="Calculation 9 5 5 11 2" xfId="5787" xr:uid="{00000000-0005-0000-0000-0000DA130000}"/>
    <cellStyle name="Calculation 9 5 5 12" xfId="5788" xr:uid="{00000000-0005-0000-0000-0000DB130000}"/>
    <cellStyle name="Calculation 9 5 5 12 2" xfId="5789" xr:uid="{00000000-0005-0000-0000-0000DC130000}"/>
    <cellStyle name="Calculation 9 5 5 13" xfId="5790" xr:uid="{00000000-0005-0000-0000-0000DD130000}"/>
    <cellStyle name="Calculation 9 5 5 13 2" xfId="5791" xr:uid="{00000000-0005-0000-0000-0000DE130000}"/>
    <cellStyle name="Calculation 9 5 5 14" xfId="5792" xr:uid="{00000000-0005-0000-0000-0000DF130000}"/>
    <cellStyle name="Calculation 9 5 5 14 2" xfId="5793" xr:uid="{00000000-0005-0000-0000-0000E0130000}"/>
    <cellStyle name="Calculation 9 5 5 15" xfId="5794" xr:uid="{00000000-0005-0000-0000-0000E1130000}"/>
    <cellStyle name="Calculation 9 5 5 15 2" xfId="5795" xr:uid="{00000000-0005-0000-0000-0000E2130000}"/>
    <cellStyle name="Calculation 9 5 5 16" xfId="5796" xr:uid="{00000000-0005-0000-0000-0000E3130000}"/>
    <cellStyle name="Calculation 9 5 5 2" xfId="5797" xr:uid="{00000000-0005-0000-0000-0000E4130000}"/>
    <cellStyle name="Calculation 9 5 5 2 2" xfId="5798" xr:uid="{00000000-0005-0000-0000-0000E5130000}"/>
    <cellStyle name="Calculation 9 5 5 3" xfId="5799" xr:uid="{00000000-0005-0000-0000-0000E6130000}"/>
    <cellStyle name="Calculation 9 5 5 3 2" xfId="5800" xr:uid="{00000000-0005-0000-0000-0000E7130000}"/>
    <cellStyle name="Calculation 9 5 5 4" xfId="5801" xr:uid="{00000000-0005-0000-0000-0000E8130000}"/>
    <cellStyle name="Calculation 9 5 5 4 2" xfId="5802" xr:uid="{00000000-0005-0000-0000-0000E9130000}"/>
    <cellStyle name="Calculation 9 5 5 5" xfId="5803" xr:uid="{00000000-0005-0000-0000-0000EA130000}"/>
    <cellStyle name="Calculation 9 5 5 5 2" xfId="5804" xr:uid="{00000000-0005-0000-0000-0000EB130000}"/>
    <cellStyle name="Calculation 9 5 5 6" xfId="5805" xr:uid="{00000000-0005-0000-0000-0000EC130000}"/>
    <cellStyle name="Calculation 9 5 5 6 2" xfId="5806" xr:uid="{00000000-0005-0000-0000-0000ED130000}"/>
    <cellStyle name="Calculation 9 5 5 7" xfId="5807" xr:uid="{00000000-0005-0000-0000-0000EE130000}"/>
    <cellStyle name="Calculation 9 5 5 7 2" xfId="5808" xr:uid="{00000000-0005-0000-0000-0000EF130000}"/>
    <cellStyle name="Calculation 9 5 5 8" xfId="5809" xr:uid="{00000000-0005-0000-0000-0000F0130000}"/>
    <cellStyle name="Calculation 9 5 5 8 2" xfId="5810" xr:uid="{00000000-0005-0000-0000-0000F1130000}"/>
    <cellStyle name="Calculation 9 5 5 9" xfId="5811" xr:uid="{00000000-0005-0000-0000-0000F2130000}"/>
    <cellStyle name="Calculation 9 5 5 9 2" xfId="5812" xr:uid="{00000000-0005-0000-0000-0000F3130000}"/>
    <cellStyle name="Calculation 9 5 6" xfId="5813" xr:uid="{00000000-0005-0000-0000-0000F4130000}"/>
    <cellStyle name="Calculation 9 5 6 10" xfId="5814" xr:uid="{00000000-0005-0000-0000-0000F5130000}"/>
    <cellStyle name="Calculation 9 5 6 10 2" xfId="5815" xr:uid="{00000000-0005-0000-0000-0000F6130000}"/>
    <cellStyle name="Calculation 9 5 6 11" xfId="5816" xr:uid="{00000000-0005-0000-0000-0000F7130000}"/>
    <cellStyle name="Calculation 9 5 6 11 2" xfId="5817" xr:uid="{00000000-0005-0000-0000-0000F8130000}"/>
    <cellStyle name="Calculation 9 5 6 12" xfId="5818" xr:uid="{00000000-0005-0000-0000-0000F9130000}"/>
    <cellStyle name="Calculation 9 5 6 12 2" xfId="5819" xr:uid="{00000000-0005-0000-0000-0000FA130000}"/>
    <cellStyle name="Calculation 9 5 6 13" xfId="5820" xr:uid="{00000000-0005-0000-0000-0000FB130000}"/>
    <cellStyle name="Calculation 9 5 6 13 2" xfId="5821" xr:uid="{00000000-0005-0000-0000-0000FC130000}"/>
    <cellStyle name="Calculation 9 5 6 14" xfId="5822" xr:uid="{00000000-0005-0000-0000-0000FD130000}"/>
    <cellStyle name="Calculation 9 5 6 14 2" xfId="5823" xr:uid="{00000000-0005-0000-0000-0000FE130000}"/>
    <cellStyle name="Calculation 9 5 6 15" xfId="5824" xr:uid="{00000000-0005-0000-0000-0000FF130000}"/>
    <cellStyle name="Calculation 9 5 6 2" xfId="5825" xr:uid="{00000000-0005-0000-0000-000000140000}"/>
    <cellStyle name="Calculation 9 5 6 2 2" xfId="5826" xr:uid="{00000000-0005-0000-0000-000001140000}"/>
    <cellStyle name="Calculation 9 5 6 3" xfId="5827" xr:uid="{00000000-0005-0000-0000-000002140000}"/>
    <cellStyle name="Calculation 9 5 6 3 2" xfId="5828" xr:uid="{00000000-0005-0000-0000-000003140000}"/>
    <cellStyle name="Calculation 9 5 6 4" xfId="5829" xr:uid="{00000000-0005-0000-0000-000004140000}"/>
    <cellStyle name="Calculation 9 5 6 4 2" xfId="5830" xr:uid="{00000000-0005-0000-0000-000005140000}"/>
    <cellStyle name="Calculation 9 5 6 5" xfId="5831" xr:uid="{00000000-0005-0000-0000-000006140000}"/>
    <cellStyle name="Calculation 9 5 6 5 2" xfId="5832" xr:uid="{00000000-0005-0000-0000-000007140000}"/>
    <cellStyle name="Calculation 9 5 6 6" xfId="5833" xr:uid="{00000000-0005-0000-0000-000008140000}"/>
    <cellStyle name="Calculation 9 5 6 6 2" xfId="5834" xr:uid="{00000000-0005-0000-0000-000009140000}"/>
    <cellStyle name="Calculation 9 5 6 7" xfId="5835" xr:uid="{00000000-0005-0000-0000-00000A140000}"/>
    <cellStyle name="Calculation 9 5 6 7 2" xfId="5836" xr:uid="{00000000-0005-0000-0000-00000B140000}"/>
    <cellStyle name="Calculation 9 5 6 8" xfId="5837" xr:uid="{00000000-0005-0000-0000-00000C140000}"/>
    <cellStyle name="Calculation 9 5 6 8 2" xfId="5838" xr:uid="{00000000-0005-0000-0000-00000D140000}"/>
    <cellStyle name="Calculation 9 5 6 9" xfId="5839" xr:uid="{00000000-0005-0000-0000-00000E140000}"/>
    <cellStyle name="Calculation 9 5 6 9 2" xfId="5840" xr:uid="{00000000-0005-0000-0000-00000F140000}"/>
    <cellStyle name="Calculation 9 5 7" xfId="5841" xr:uid="{00000000-0005-0000-0000-000010140000}"/>
    <cellStyle name="Calculation 9 5 7 2" xfId="5842" xr:uid="{00000000-0005-0000-0000-000011140000}"/>
    <cellStyle name="Calculation 9 5 8" xfId="5843" xr:uid="{00000000-0005-0000-0000-000012140000}"/>
    <cellStyle name="Calculation 9 5 8 2" xfId="5844" xr:uid="{00000000-0005-0000-0000-000013140000}"/>
    <cellStyle name="Calculation 9 5 9" xfId="5845" xr:uid="{00000000-0005-0000-0000-000014140000}"/>
    <cellStyle name="Calculation 9 5 9 2" xfId="5846" xr:uid="{00000000-0005-0000-0000-000015140000}"/>
    <cellStyle name="Calculation 9 6" xfId="5847" xr:uid="{00000000-0005-0000-0000-000016140000}"/>
    <cellStyle name="Calculation 9 6 10" xfId="5848" xr:uid="{00000000-0005-0000-0000-000017140000}"/>
    <cellStyle name="Calculation 9 6 10 2" xfId="5849" xr:uid="{00000000-0005-0000-0000-000018140000}"/>
    <cellStyle name="Calculation 9 6 11" xfId="5850" xr:uid="{00000000-0005-0000-0000-000019140000}"/>
    <cellStyle name="Calculation 9 6 11 2" xfId="5851" xr:uid="{00000000-0005-0000-0000-00001A140000}"/>
    <cellStyle name="Calculation 9 6 12" xfId="5852" xr:uid="{00000000-0005-0000-0000-00001B140000}"/>
    <cellStyle name="Calculation 9 6 12 2" xfId="5853" xr:uid="{00000000-0005-0000-0000-00001C140000}"/>
    <cellStyle name="Calculation 9 6 13" xfId="5854" xr:uid="{00000000-0005-0000-0000-00001D140000}"/>
    <cellStyle name="Calculation 9 6 13 2" xfId="5855" xr:uid="{00000000-0005-0000-0000-00001E140000}"/>
    <cellStyle name="Calculation 9 6 14" xfId="5856" xr:uid="{00000000-0005-0000-0000-00001F140000}"/>
    <cellStyle name="Calculation 9 6 14 2" xfId="5857" xr:uid="{00000000-0005-0000-0000-000020140000}"/>
    <cellStyle name="Calculation 9 6 15" xfId="5858" xr:uid="{00000000-0005-0000-0000-000021140000}"/>
    <cellStyle name="Calculation 9 6 15 2" xfId="5859" xr:uid="{00000000-0005-0000-0000-000022140000}"/>
    <cellStyle name="Calculation 9 6 16" xfId="5860" xr:uid="{00000000-0005-0000-0000-000023140000}"/>
    <cellStyle name="Calculation 9 6 16 2" xfId="5861" xr:uid="{00000000-0005-0000-0000-000024140000}"/>
    <cellStyle name="Calculation 9 6 17" xfId="5862" xr:uid="{00000000-0005-0000-0000-000025140000}"/>
    <cellStyle name="Calculation 9 6 17 2" xfId="5863" xr:uid="{00000000-0005-0000-0000-000026140000}"/>
    <cellStyle name="Calculation 9 6 18" xfId="5864" xr:uid="{00000000-0005-0000-0000-000027140000}"/>
    <cellStyle name="Calculation 9 6 18 2" xfId="5865" xr:uid="{00000000-0005-0000-0000-000028140000}"/>
    <cellStyle name="Calculation 9 6 19" xfId="5866" xr:uid="{00000000-0005-0000-0000-000029140000}"/>
    <cellStyle name="Calculation 9 6 2" xfId="5867" xr:uid="{00000000-0005-0000-0000-00002A140000}"/>
    <cellStyle name="Calculation 9 6 2 10" xfId="5868" xr:uid="{00000000-0005-0000-0000-00002B140000}"/>
    <cellStyle name="Calculation 9 6 2 10 2" xfId="5869" xr:uid="{00000000-0005-0000-0000-00002C140000}"/>
    <cellStyle name="Calculation 9 6 2 11" xfId="5870" xr:uid="{00000000-0005-0000-0000-00002D140000}"/>
    <cellStyle name="Calculation 9 6 2 11 2" xfId="5871" xr:uid="{00000000-0005-0000-0000-00002E140000}"/>
    <cellStyle name="Calculation 9 6 2 12" xfId="5872" xr:uid="{00000000-0005-0000-0000-00002F140000}"/>
    <cellStyle name="Calculation 9 6 2 12 2" xfId="5873" xr:uid="{00000000-0005-0000-0000-000030140000}"/>
    <cellStyle name="Calculation 9 6 2 13" xfId="5874" xr:uid="{00000000-0005-0000-0000-000031140000}"/>
    <cellStyle name="Calculation 9 6 2 13 2" xfId="5875" xr:uid="{00000000-0005-0000-0000-000032140000}"/>
    <cellStyle name="Calculation 9 6 2 14" xfId="5876" xr:uid="{00000000-0005-0000-0000-000033140000}"/>
    <cellStyle name="Calculation 9 6 2 14 2" xfId="5877" xr:uid="{00000000-0005-0000-0000-000034140000}"/>
    <cellStyle name="Calculation 9 6 2 15" xfId="5878" xr:uid="{00000000-0005-0000-0000-000035140000}"/>
    <cellStyle name="Calculation 9 6 2 15 2" xfId="5879" xr:uid="{00000000-0005-0000-0000-000036140000}"/>
    <cellStyle name="Calculation 9 6 2 16" xfId="5880" xr:uid="{00000000-0005-0000-0000-000037140000}"/>
    <cellStyle name="Calculation 9 6 2 16 2" xfId="5881" xr:uid="{00000000-0005-0000-0000-000038140000}"/>
    <cellStyle name="Calculation 9 6 2 17" xfId="5882" xr:uid="{00000000-0005-0000-0000-000039140000}"/>
    <cellStyle name="Calculation 9 6 2 17 2" xfId="5883" xr:uid="{00000000-0005-0000-0000-00003A140000}"/>
    <cellStyle name="Calculation 9 6 2 18" xfId="5884" xr:uid="{00000000-0005-0000-0000-00003B140000}"/>
    <cellStyle name="Calculation 9 6 2 2" xfId="5885" xr:uid="{00000000-0005-0000-0000-00003C140000}"/>
    <cellStyle name="Calculation 9 6 2 2 2" xfId="5886" xr:uid="{00000000-0005-0000-0000-00003D140000}"/>
    <cellStyle name="Calculation 9 6 2 3" xfId="5887" xr:uid="{00000000-0005-0000-0000-00003E140000}"/>
    <cellStyle name="Calculation 9 6 2 3 2" xfId="5888" xr:uid="{00000000-0005-0000-0000-00003F140000}"/>
    <cellStyle name="Calculation 9 6 2 4" xfId="5889" xr:uid="{00000000-0005-0000-0000-000040140000}"/>
    <cellStyle name="Calculation 9 6 2 4 2" xfId="5890" xr:uid="{00000000-0005-0000-0000-000041140000}"/>
    <cellStyle name="Calculation 9 6 2 5" xfId="5891" xr:uid="{00000000-0005-0000-0000-000042140000}"/>
    <cellStyle name="Calculation 9 6 2 5 2" xfId="5892" xr:uid="{00000000-0005-0000-0000-000043140000}"/>
    <cellStyle name="Calculation 9 6 2 6" xfId="5893" xr:uid="{00000000-0005-0000-0000-000044140000}"/>
    <cellStyle name="Calculation 9 6 2 6 2" xfId="5894" xr:uid="{00000000-0005-0000-0000-000045140000}"/>
    <cellStyle name="Calculation 9 6 2 7" xfId="5895" xr:uid="{00000000-0005-0000-0000-000046140000}"/>
    <cellStyle name="Calculation 9 6 2 7 2" xfId="5896" xr:uid="{00000000-0005-0000-0000-000047140000}"/>
    <cellStyle name="Calculation 9 6 2 8" xfId="5897" xr:uid="{00000000-0005-0000-0000-000048140000}"/>
    <cellStyle name="Calculation 9 6 2 8 2" xfId="5898" xr:uid="{00000000-0005-0000-0000-000049140000}"/>
    <cellStyle name="Calculation 9 6 2 9" xfId="5899" xr:uid="{00000000-0005-0000-0000-00004A140000}"/>
    <cellStyle name="Calculation 9 6 2 9 2" xfId="5900" xr:uid="{00000000-0005-0000-0000-00004B140000}"/>
    <cellStyle name="Calculation 9 6 3" xfId="5901" xr:uid="{00000000-0005-0000-0000-00004C140000}"/>
    <cellStyle name="Calculation 9 6 3 10" xfId="5902" xr:uid="{00000000-0005-0000-0000-00004D140000}"/>
    <cellStyle name="Calculation 9 6 3 10 2" xfId="5903" xr:uid="{00000000-0005-0000-0000-00004E140000}"/>
    <cellStyle name="Calculation 9 6 3 11" xfId="5904" xr:uid="{00000000-0005-0000-0000-00004F140000}"/>
    <cellStyle name="Calculation 9 6 3 11 2" xfId="5905" xr:uid="{00000000-0005-0000-0000-000050140000}"/>
    <cellStyle name="Calculation 9 6 3 12" xfId="5906" xr:uid="{00000000-0005-0000-0000-000051140000}"/>
    <cellStyle name="Calculation 9 6 3 12 2" xfId="5907" xr:uid="{00000000-0005-0000-0000-000052140000}"/>
    <cellStyle name="Calculation 9 6 3 13" xfId="5908" xr:uid="{00000000-0005-0000-0000-000053140000}"/>
    <cellStyle name="Calculation 9 6 3 13 2" xfId="5909" xr:uid="{00000000-0005-0000-0000-000054140000}"/>
    <cellStyle name="Calculation 9 6 3 14" xfId="5910" xr:uid="{00000000-0005-0000-0000-000055140000}"/>
    <cellStyle name="Calculation 9 6 3 14 2" xfId="5911" xr:uid="{00000000-0005-0000-0000-000056140000}"/>
    <cellStyle name="Calculation 9 6 3 15" xfId="5912" xr:uid="{00000000-0005-0000-0000-000057140000}"/>
    <cellStyle name="Calculation 9 6 3 15 2" xfId="5913" xr:uid="{00000000-0005-0000-0000-000058140000}"/>
    <cellStyle name="Calculation 9 6 3 16" xfId="5914" xr:uid="{00000000-0005-0000-0000-000059140000}"/>
    <cellStyle name="Calculation 9 6 3 2" xfId="5915" xr:uid="{00000000-0005-0000-0000-00005A140000}"/>
    <cellStyle name="Calculation 9 6 3 2 2" xfId="5916" xr:uid="{00000000-0005-0000-0000-00005B140000}"/>
    <cellStyle name="Calculation 9 6 3 3" xfId="5917" xr:uid="{00000000-0005-0000-0000-00005C140000}"/>
    <cellStyle name="Calculation 9 6 3 3 2" xfId="5918" xr:uid="{00000000-0005-0000-0000-00005D140000}"/>
    <cellStyle name="Calculation 9 6 3 4" xfId="5919" xr:uid="{00000000-0005-0000-0000-00005E140000}"/>
    <cellStyle name="Calculation 9 6 3 4 2" xfId="5920" xr:uid="{00000000-0005-0000-0000-00005F140000}"/>
    <cellStyle name="Calculation 9 6 3 5" xfId="5921" xr:uid="{00000000-0005-0000-0000-000060140000}"/>
    <cellStyle name="Calculation 9 6 3 5 2" xfId="5922" xr:uid="{00000000-0005-0000-0000-000061140000}"/>
    <cellStyle name="Calculation 9 6 3 6" xfId="5923" xr:uid="{00000000-0005-0000-0000-000062140000}"/>
    <cellStyle name="Calculation 9 6 3 6 2" xfId="5924" xr:uid="{00000000-0005-0000-0000-000063140000}"/>
    <cellStyle name="Calculation 9 6 3 7" xfId="5925" xr:uid="{00000000-0005-0000-0000-000064140000}"/>
    <cellStyle name="Calculation 9 6 3 7 2" xfId="5926" xr:uid="{00000000-0005-0000-0000-000065140000}"/>
    <cellStyle name="Calculation 9 6 3 8" xfId="5927" xr:uid="{00000000-0005-0000-0000-000066140000}"/>
    <cellStyle name="Calculation 9 6 3 8 2" xfId="5928" xr:uid="{00000000-0005-0000-0000-000067140000}"/>
    <cellStyle name="Calculation 9 6 3 9" xfId="5929" xr:uid="{00000000-0005-0000-0000-000068140000}"/>
    <cellStyle name="Calculation 9 6 3 9 2" xfId="5930" xr:uid="{00000000-0005-0000-0000-000069140000}"/>
    <cellStyle name="Calculation 9 6 4" xfId="5931" xr:uid="{00000000-0005-0000-0000-00006A140000}"/>
    <cellStyle name="Calculation 9 6 4 10" xfId="5932" xr:uid="{00000000-0005-0000-0000-00006B140000}"/>
    <cellStyle name="Calculation 9 6 4 10 2" xfId="5933" xr:uid="{00000000-0005-0000-0000-00006C140000}"/>
    <cellStyle name="Calculation 9 6 4 11" xfId="5934" xr:uid="{00000000-0005-0000-0000-00006D140000}"/>
    <cellStyle name="Calculation 9 6 4 11 2" xfId="5935" xr:uid="{00000000-0005-0000-0000-00006E140000}"/>
    <cellStyle name="Calculation 9 6 4 12" xfId="5936" xr:uid="{00000000-0005-0000-0000-00006F140000}"/>
    <cellStyle name="Calculation 9 6 4 12 2" xfId="5937" xr:uid="{00000000-0005-0000-0000-000070140000}"/>
    <cellStyle name="Calculation 9 6 4 13" xfId="5938" xr:uid="{00000000-0005-0000-0000-000071140000}"/>
    <cellStyle name="Calculation 9 6 4 13 2" xfId="5939" xr:uid="{00000000-0005-0000-0000-000072140000}"/>
    <cellStyle name="Calculation 9 6 4 14" xfId="5940" xr:uid="{00000000-0005-0000-0000-000073140000}"/>
    <cellStyle name="Calculation 9 6 4 14 2" xfId="5941" xr:uid="{00000000-0005-0000-0000-000074140000}"/>
    <cellStyle name="Calculation 9 6 4 15" xfId="5942" xr:uid="{00000000-0005-0000-0000-000075140000}"/>
    <cellStyle name="Calculation 9 6 4 15 2" xfId="5943" xr:uid="{00000000-0005-0000-0000-000076140000}"/>
    <cellStyle name="Calculation 9 6 4 16" xfId="5944" xr:uid="{00000000-0005-0000-0000-000077140000}"/>
    <cellStyle name="Calculation 9 6 4 2" xfId="5945" xr:uid="{00000000-0005-0000-0000-000078140000}"/>
    <cellStyle name="Calculation 9 6 4 2 2" xfId="5946" xr:uid="{00000000-0005-0000-0000-000079140000}"/>
    <cellStyle name="Calculation 9 6 4 3" xfId="5947" xr:uid="{00000000-0005-0000-0000-00007A140000}"/>
    <cellStyle name="Calculation 9 6 4 3 2" xfId="5948" xr:uid="{00000000-0005-0000-0000-00007B140000}"/>
    <cellStyle name="Calculation 9 6 4 4" xfId="5949" xr:uid="{00000000-0005-0000-0000-00007C140000}"/>
    <cellStyle name="Calculation 9 6 4 4 2" xfId="5950" xr:uid="{00000000-0005-0000-0000-00007D140000}"/>
    <cellStyle name="Calculation 9 6 4 5" xfId="5951" xr:uid="{00000000-0005-0000-0000-00007E140000}"/>
    <cellStyle name="Calculation 9 6 4 5 2" xfId="5952" xr:uid="{00000000-0005-0000-0000-00007F140000}"/>
    <cellStyle name="Calculation 9 6 4 6" xfId="5953" xr:uid="{00000000-0005-0000-0000-000080140000}"/>
    <cellStyle name="Calculation 9 6 4 6 2" xfId="5954" xr:uid="{00000000-0005-0000-0000-000081140000}"/>
    <cellStyle name="Calculation 9 6 4 7" xfId="5955" xr:uid="{00000000-0005-0000-0000-000082140000}"/>
    <cellStyle name="Calculation 9 6 4 7 2" xfId="5956" xr:uid="{00000000-0005-0000-0000-000083140000}"/>
    <cellStyle name="Calculation 9 6 4 8" xfId="5957" xr:uid="{00000000-0005-0000-0000-000084140000}"/>
    <cellStyle name="Calculation 9 6 4 8 2" xfId="5958" xr:uid="{00000000-0005-0000-0000-000085140000}"/>
    <cellStyle name="Calculation 9 6 4 9" xfId="5959" xr:uid="{00000000-0005-0000-0000-000086140000}"/>
    <cellStyle name="Calculation 9 6 4 9 2" xfId="5960" xr:uid="{00000000-0005-0000-0000-000087140000}"/>
    <cellStyle name="Calculation 9 6 5" xfId="5961" xr:uid="{00000000-0005-0000-0000-000088140000}"/>
    <cellStyle name="Calculation 9 6 5 10" xfId="5962" xr:uid="{00000000-0005-0000-0000-000089140000}"/>
    <cellStyle name="Calculation 9 6 5 10 2" xfId="5963" xr:uid="{00000000-0005-0000-0000-00008A140000}"/>
    <cellStyle name="Calculation 9 6 5 11" xfId="5964" xr:uid="{00000000-0005-0000-0000-00008B140000}"/>
    <cellStyle name="Calculation 9 6 5 11 2" xfId="5965" xr:uid="{00000000-0005-0000-0000-00008C140000}"/>
    <cellStyle name="Calculation 9 6 5 12" xfId="5966" xr:uid="{00000000-0005-0000-0000-00008D140000}"/>
    <cellStyle name="Calculation 9 6 5 12 2" xfId="5967" xr:uid="{00000000-0005-0000-0000-00008E140000}"/>
    <cellStyle name="Calculation 9 6 5 13" xfId="5968" xr:uid="{00000000-0005-0000-0000-00008F140000}"/>
    <cellStyle name="Calculation 9 6 5 13 2" xfId="5969" xr:uid="{00000000-0005-0000-0000-000090140000}"/>
    <cellStyle name="Calculation 9 6 5 14" xfId="5970" xr:uid="{00000000-0005-0000-0000-000091140000}"/>
    <cellStyle name="Calculation 9 6 5 14 2" xfId="5971" xr:uid="{00000000-0005-0000-0000-000092140000}"/>
    <cellStyle name="Calculation 9 6 5 15" xfId="5972" xr:uid="{00000000-0005-0000-0000-000093140000}"/>
    <cellStyle name="Calculation 9 6 5 2" xfId="5973" xr:uid="{00000000-0005-0000-0000-000094140000}"/>
    <cellStyle name="Calculation 9 6 5 2 2" xfId="5974" xr:uid="{00000000-0005-0000-0000-000095140000}"/>
    <cellStyle name="Calculation 9 6 5 3" xfId="5975" xr:uid="{00000000-0005-0000-0000-000096140000}"/>
    <cellStyle name="Calculation 9 6 5 3 2" xfId="5976" xr:uid="{00000000-0005-0000-0000-000097140000}"/>
    <cellStyle name="Calculation 9 6 5 4" xfId="5977" xr:uid="{00000000-0005-0000-0000-000098140000}"/>
    <cellStyle name="Calculation 9 6 5 4 2" xfId="5978" xr:uid="{00000000-0005-0000-0000-000099140000}"/>
    <cellStyle name="Calculation 9 6 5 5" xfId="5979" xr:uid="{00000000-0005-0000-0000-00009A140000}"/>
    <cellStyle name="Calculation 9 6 5 5 2" xfId="5980" xr:uid="{00000000-0005-0000-0000-00009B140000}"/>
    <cellStyle name="Calculation 9 6 5 6" xfId="5981" xr:uid="{00000000-0005-0000-0000-00009C140000}"/>
    <cellStyle name="Calculation 9 6 5 6 2" xfId="5982" xr:uid="{00000000-0005-0000-0000-00009D140000}"/>
    <cellStyle name="Calculation 9 6 5 7" xfId="5983" xr:uid="{00000000-0005-0000-0000-00009E140000}"/>
    <cellStyle name="Calculation 9 6 5 7 2" xfId="5984" xr:uid="{00000000-0005-0000-0000-00009F140000}"/>
    <cellStyle name="Calculation 9 6 5 8" xfId="5985" xr:uid="{00000000-0005-0000-0000-0000A0140000}"/>
    <cellStyle name="Calculation 9 6 5 8 2" xfId="5986" xr:uid="{00000000-0005-0000-0000-0000A1140000}"/>
    <cellStyle name="Calculation 9 6 5 9" xfId="5987" xr:uid="{00000000-0005-0000-0000-0000A2140000}"/>
    <cellStyle name="Calculation 9 6 5 9 2" xfId="5988" xr:uid="{00000000-0005-0000-0000-0000A3140000}"/>
    <cellStyle name="Calculation 9 6 6" xfId="5989" xr:uid="{00000000-0005-0000-0000-0000A4140000}"/>
    <cellStyle name="Calculation 9 6 6 2" xfId="5990" xr:uid="{00000000-0005-0000-0000-0000A5140000}"/>
    <cellStyle name="Calculation 9 6 7" xfId="5991" xr:uid="{00000000-0005-0000-0000-0000A6140000}"/>
    <cellStyle name="Calculation 9 6 7 2" xfId="5992" xr:uid="{00000000-0005-0000-0000-0000A7140000}"/>
    <cellStyle name="Calculation 9 6 8" xfId="5993" xr:uid="{00000000-0005-0000-0000-0000A8140000}"/>
    <cellStyle name="Calculation 9 6 8 2" xfId="5994" xr:uid="{00000000-0005-0000-0000-0000A9140000}"/>
    <cellStyle name="Calculation 9 6 9" xfId="5995" xr:uid="{00000000-0005-0000-0000-0000AA140000}"/>
    <cellStyle name="Calculation 9 6 9 2" xfId="5996" xr:uid="{00000000-0005-0000-0000-0000AB140000}"/>
    <cellStyle name="Calculation 9 7" xfId="5997" xr:uid="{00000000-0005-0000-0000-0000AC140000}"/>
    <cellStyle name="Calculation 9 7 10" xfId="5998" xr:uid="{00000000-0005-0000-0000-0000AD140000}"/>
    <cellStyle name="Calculation 9 7 10 2" xfId="5999" xr:uid="{00000000-0005-0000-0000-0000AE140000}"/>
    <cellStyle name="Calculation 9 7 11" xfId="6000" xr:uid="{00000000-0005-0000-0000-0000AF140000}"/>
    <cellStyle name="Calculation 9 7 11 2" xfId="6001" xr:uid="{00000000-0005-0000-0000-0000B0140000}"/>
    <cellStyle name="Calculation 9 7 12" xfId="6002" xr:uid="{00000000-0005-0000-0000-0000B1140000}"/>
    <cellStyle name="Calculation 9 7 12 2" xfId="6003" xr:uid="{00000000-0005-0000-0000-0000B2140000}"/>
    <cellStyle name="Calculation 9 7 13" xfId="6004" xr:uid="{00000000-0005-0000-0000-0000B3140000}"/>
    <cellStyle name="Calculation 9 7 13 2" xfId="6005" xr:uid="{00000000-0005-0000-0000-0000B4140000}"/>
    <cellStyle name="Calculation 9 7 14" xfId="6006" xr:uid="{00000000-0005-0000-0000-0000B5140000}"/>
    <cellStyle name="Calculation 9 7 14 2" xfId="6007" xr:uid="{00000000-0005-0000-0000-0000B6140000}"/>
    <cellStyle name="Calculation 9 7 15" xfId="6008" xr:uid="{00000000-0005-0000-0000-0000B7140000}"/>
    <cellStyle name="Calculation 9 7 15 2" xfId="6009" xr:uid="{00000000-0005-0000-0000-0000B8140000}"/>
    <cellStyle name="Calculation 9 7 16" xfId="6010" xr:uid="{00000000-0005-0000-0000-0000B9140000}"/>
    <cellStyle name="Calculation 9 7 16 2" xfId="6011" xr:uid="{00000000-0005-0000-0000-0000BA140000}"/>
    <cellStyle name="Calculation 9 7 17" xfId="6012" xr:uid="{00000000-0005-0000-0000-0000BB140000}"/>
    <cellStyle name="Calculation 9 7 17 2" xfId="6013" xr:uid="{00000000-0005-0000-0000-0000BC140000}"/>
    <cellStyle name="Calculation 9 7 18" xfId="6014" xr:uid="{00000000-0005-0000-0000-0000BD140000}"/>
    <cellStyle name="Calculation 9 7 18 2" xfId="6015" xr:uid="{00000000-0005-0000-0000-0000BE140000}"/>
    <cellStyle name="Calculation 9 7 19" xfId="6016" xr:uid="{00000000-0005-0000-0000-0000BF140000}"/>
    <cellStyle name="Calculation 9 7 2" xfId="6017" xr:uid="{00000000-0005-0000-0000-0000C0140000}"/>
    <cellStyle name="Calculation 9 7 2 10" xfId="6018" xr:uid="{00000000-0005-0000-0000-0000C1140000}"/>
    <cellStyle name="Calculation 9 7 2 10 2" xfId="6019" xr:uid="{00000000-0005-0000-0000-0000C2140000}"/>
    <cellStyle name="Calculation 9 7 2 11" xfId="6020" xr:uid="{00000000-0005-0000-0000-0000C3140000}"/>
    <cellStyle name="Calculation 9 7 2 11 2" xfId="6021" xr:uid="{00000000-0005-0000-0000-0000C4140000}"/>
    <cellStyle name="Calculation 9 7 2 12" xfId="6022" xr:uid="{00000000-0005-0000-0000-0000C5140000}"/>
    <cellStyle name="Calculation 9 7 2 12 2" xfId="6023" xr:uid="{00000000-0005-0000-0000-0000C6140000}"/>
    <cellStyle name="Calculation 9 7 2 13" xfId="6024" xr:uid="{00000000-0005-0000-0000-0000C7140000}"/>
    <cellStyle name="Calculation 9 7 2 13 2" xfId="6025" xr:uid="{00000000-0005-0000-0000-0000C8140000}"/>
    <cellStyle name="Calculation 9 7 2 14" xfId="6026" xr:uid="{00000000-0005-0000-0000-0000C9140000}"/>
    <cellStyle name="Calculation 9 7 2 14 2" xfId="6027" xr:uid="{00000000-0005-0000-0000-0000CA140000}"/>
    <cellStyle name="Calculation 9 7 2 15" xfId="6028" xr:uid="{00000000-0005-0000-0000-0000CB140000}"/>
    <cellStyle name="Calculation 9 7 2 15 2" xfId="6029" xr:uid="{00000000-0005-0000-0000-0000CC140000}"/>
    <cellStyle name="Calculation 9 7 2 16" xfId="6030" xr:uid="{00000000-0005-0000-0000-0000CD140000}"/>
    <cellStyle name="Calculation 9 7 2 16 2" xfId="6031" xr:uid="{00000000-0005-0000-0000-0000CE140000}"/>
    <cellStyle name="Calculation 9 7 2 17" xfId="6032" xr:uid="{00000000-0005-0000-0000-0000CF140000}"/>
    <cellStyle name="Calculation 9 7 2 17 2" xfId="6033" xr:uid="{00000000-0005-0000-0000-0000D0140000}"/>
    <cellStyle name="Calculation 9 7 2 18" xfId="6034" xr:uid="{00000000-0005-0000-0000-0000D1140000}"/>
    <cellStyle name="Calculation 9 7 2 2" xfId="6035" xr:uid="{00000000-0005-0000-0000-0000D2140000}"/>
    <cellStyle name="Calculation 9 7 2 2 2" xfId="6036" xr:uid="{00000000-0005-0000-0000-0000D3140000}"/>
    <cellStyle name="Calculation 9 7 2 3" xfId="6037" xr:uid="{00000000-0005-0000-0000-0000D4140000}"/>
    <cellStyle name="Calculation 9 7 2 3 2" xfId="6038" xr:uid="{00000000-0005-0000-0000-0000D5140000}"/>
    <cellStyle name="Calculation 9 7 2 4" xfId="6039" xr:uid="{00000000-0005-0000-0000-0000D6140000}"/>
    <cellStyle name="Calculation 9 7 2 4 2" xfId="6040" xr:uid="{00000000-0005-0000-0000-0000D7140000}"/>
    <cellStyle name="Calculation 9 7 2 5" xfId="6041" xr:uid="{00000000-0005-0000-0000-0000D8140000}"/>
    <cellStyle name="Calculation 9 7 2 5 2" xfId="6042" xr:uid="{00000000-0005-0000-0000-0000D9140000}"/>
    <cellStyle name="Calculation 9 7 2 6" xfId="6043" xr:uid="{00000000-0005-0000-0000-0000DA140000}"/>
    <cellStyle name="Calculation 9 7 2 6 2" xfId="6044" xr:uid="{00000000-0005-0000-0000-0000DB140000}"/>
    <cellStyle name="Calculation 9 7 2 7" xfId="6045" xr:uid="{00000000-0005-0000-0000-0000DC140000}"/>
    <cellStyle name="Calculation 9 7 2 7 2" xfId="6046" xr:uid="{00000000-0005-0000-0000-0000DD140000}"/>
    <cellStyle name="Calculation 9 7 2 8" xfId="6047" xr:uid="{00000000-0005-0000-0000-0000DE140000}"/>
    <cellStyle name="Calculation 9 7 2 8 2" xfId="6048" xr:uid="{00000000-0005-0000-0000-0000DF140000}"/>
    <cellStyle name="Calculation 9 7 2 9" xfId="6049" xr:uid="{00000000-0005-0000-0000-0000E0140000}"/>
    <cellStyle name="Calculation 9 7 2 9 2" xfId="6050" xr:uid="{00000000-0005-0000-0000-0000E1140000}"/>
    <cellStyle name="Calculation 9 7 3" xfId="6051" xr:uid="{00000000-0005-0000-0000-0000E2140000}"/>
    <cellStyle name="Calculation 9 7 3 10" xfId="6052" xr:uid="{00000000-0005-0000-0000-0000E3140000}"/>
    <cellStyle name="Calculation 9 7 3 10 2" xfId="6053" xr:uid="{00000000-0005-0000-0000-0000E4140000}"/>
    <cellStyle name="Calculation 9 7 3 11" xfId="6054" xr:uid="{00000000-0005-0000-0000-0000E5140000}"/>
    <cellStyle name="Calculation 9 7 3 11 2" xfId="6055" xr:uid="{00000000-0005-0000-0000-0000E6140000}"/>
    <cellStyle name="Calculation 9 7 3 12" xfId="6056" xr:uid="{00000000-0005-0000-0000-0000E7140000}"/>
    <cellStyle name="Calculation 9 7 3 12 2" xfId="6057" xr:uid="{00000000-0005-0000-0000-0000E8140000}"/>
    <cellStyle name="Calculation 9 7 3 13" xfId="6058" xr:uid="{00000000-0005-0000-0000-0000E9140000}"/>
    <cellStyle name="Calculation 9 7 3 13 2" xfId="6059" xr:uid="{00000000-0005-0000-0000-0000EA140000}"/>
    <cellStyle name="Calculation 9 7 3 14" xfId="6060" xr:uid="{00000000-0005-0000-0000-0000EB140000}"/>
    <cellStyle name="Calculation 9 7 3 14 2" xfId="6061" xr:uid="{00000000-0005-0000-0000-0000EC140000}"/>
    <cellStyle name="Calculation 9 7 3 15" xfId="6062" xr:uid="{00000000-0005-0000-0000-0000ED140000}"/>
    <cellStyle name="Calculation 9 7 3 15 2" xfId="6063" xr:uid="{00000000-0005-0000-0000-0000EE140000}"/>
    <cellStyle name="Calculation 9 7 3 16" xfId="6064" xr:uid="{00000000-0005-0000-0000-0000EF140000}"/>
    <cellStyle name="Calculation 9 7 3 2" xfId="6065" xr:uid="{00000000-0005-0000-0000-0000F0140000}"/>
    <cellStyle name="Calculation 9 7 3 2 2" xfId="6066" xr:uid="{00000000-0005-0000-0000-0000F1140000}"/>
    <cellStyle name="Calculation 9 7 3 3" xfId="6067" xr:uid="{00000000-0005-0000-0000-0000F2140000}"/>
    <cellStyle name="Calculation 9 7 3 3 2" xfId="6068" xr:uid="{00000000-0005-0000-0000-0000F3140000}"/>
    <cellStyle name="Calculation 9 7 3 4" xfId="6069" xr:uid="{00000000-0005-0000-0000-0000F4140000}"/>
    <cellStyle name="Calculation 9 7 3 4 2" xfId="6070" xr:uid="{00000000-0005-0000-0000-0000F5140000}"/>
    <cellStyle name="Calculation 9 7 3 5" xfId="6071" xr:uid="{00000000-0005-0000-0000-0000F6140000}"/>
    <cellStyle name="Calculation 9 7 3 5 2" xfId="6072" xr:uid="{00000000-0005-0000-0000-0000F7140000}"/>
    <cellStyle name="Calculation 9 7 3 6" xfId="6073" xr:uid="{00000000-0005-0000-0000-0000F8140000}"/>
    <cellStyle name="Calculation 9 7 3 6 2" xfId="6074" xr:uid="{00000000-0005-0000-0000-0000F9140000}"/>
    <cellStyle name="Calculation 9 7 3 7" xfId="6075" xr:uid="{00000000-0005-0000-0000-0000FA140000}"/>
    <cellStyle name="Calculation 9 7 3 7 2" xfId="6076" xr:uid="{00000000-0005-0000-0000-0000FB140000}"/>
    <cellStyle name="Calculation 9 7 3 8" xfId="6077" xr:uid="{00000000-0005-0000-0000-0000FC140000}"/>
    <cellStyle name="Calculation 9 7 3 8 2" xfId="6078" xr:uid="{00000000-0005-0000-0000-0000FD140000}"/>
    <cellStyle name="Calculation 9 7 3 9" xfId="6079" xr:uid="{00000000-0005-0000-0000-0000FE140000}"/>
    <cellStyle name="Calculation 9 7 3 9 2" xfId="6080" xr:uid="{00000000-0005-0000-0000-0000FF140000}"/>
    <cellStyle name="Calculation 9 7 4" xfId="6081" xr:uid="{00000000-0005-0000-0000-000000150000}"/>
    <cellStyle name="Calculation 9 7 4 10" xfId="6082" xr:uid="{00000000-0005-0000-0000-000001150000}"/>
    <cellStyle name="Calculation 9 7 4 10 2" xfId="6083" xr:uid="{00000000-0005-0000-0000-000002150000}"/>
    <cellStyle name="Calculation 9 7 4 11" xfId="6084" xr:uid="{00000000-0005-0000-0000-000003150000}"/>
    <cellStyle name="Calculation 9 7 4 11 2" xfId="6085" xr:uid="{00000000-0005-0000-0000-000004150000}"/>
    <cellStyle name="Calculation 9 7 4 12" xfId="6086" xr:uid="{00000000-0005-0000-0000-000005150000}"/>
    <cellStyle name="Calculation 9 7 4 12 2" xfId="6087" xr:uid="{00000000-0005-0000-0000-000006150000}"/>
    <cellStyle name="Calculation 9 7 4 13" xfId="6088" xr:uid="{00000000-0005-0000-0000-000007150000}"/>
    <cellStyle name="Calculation 9 7 4 13 2" xfId="6089" xr:uid="{00000000-0005-0000-0000-000008150000}"/>
    <cellStyle name="Calculation 9 7 4 14" xfId="6090" xr:uid="{00000000-0005-0000-0000-000009150000}"/>
    <cellStyle name="Calculation 9 7 4 14 2" xfId="6091" xr:uid="{00000000-0005-0000-0000-00000A150000}"/>
    <cellStyle name="Calculation 9 7 4 15" xfId="6092" xr:uid="{00000000-0005-0000-0000-00000B150000}"/>
    <cellStyle name="Calculation 9 7 4 15 2" xfId="6093" xr:uid="{00000000-0005-0000-0000-00000C150000}"/>
    <cellStyle name="Calculation 9 7 4 16" xfId="6094" xr:uid="{00000000-0005-0000-0000-00000D150000}"/>
    <cellStyle name="Calculation 9 7 4 2" xfId="6095" xr:uid="{00000000-0005-0000-0000-00000E150000}"/>
    <cellStyle name="Calculation 9 7 4 2 2" xfId="6096" xr:uid="{00000000-0005-0000-0000-00000F150000}"/>
    <cellStyle name="Calculation 9 7 4 3" xfId="6097" xr:uid="{00000000-0005-0000-0000-000010150000}"/>
    <cellStyle name="Calculation 9 7 4 3 2" xfId="6098" xr:uid="{00000000-0005-0000-0000-000011150000}"/>
    <cellStyle name="Calculation 9 7 4 4" xfId="6099" xr:uid="{00000000-0005-0000-0000-000012150000}"/>
    <cellStyle name="Calculation 9 7 4 4 2" xfId="6100" xr:uid="{00000000-0005-0000-0000-000013150000}"/>
    <cellStyle name="Calculation 9 7 4 5" xfId="6101" xr:uid="{00000000-0005-0000-0000-000014150000}"/>
    <cellStyle name="Calculation 9 7 4 5 2" xfId="6102" xr:uid="{00000000-0005-0000-0000-000015150000}"/>
    <cellStyle name="Calculation 9 7 4 6" xfId="6103" xr:uid="{00000000-0005-0000-0000-000016150000}"/>
    <cellStyle name="Calculation 9 7 4 6 2" xfId="6104" xr:uid="{00000000-0005-0000-0000-000017150000}"/>
    <cellStyle name="Calculation 9 7 4 7" xfId="6105" xr:uid="{00000000-0005-0000-0000-000018150000}"/>
    <cellStyle name="Calculation 9 7 4 7 2" xfId="6106" xr:uid="{00000000-0005-0000-0000-000019150000}"/>
    <cellStyle name="Calculation 9 7 4 8" xfId="6107" xr:uid="{00000000-0005-0000-0000-00001A150000}"/>
    <cellStyle name="Calculation 9 7 4 8 2" xfId="6108" xr:uid="{00000000-0005-0000-0000-00001B150000}"/>
    <cellStyle name="Calculation 9 7 4 9" xfId="6109" xr:uid="{00000000-0005-0000-0000-00001C150000}"/>
    <cellStyle name="Calculation 9 7 4 9 2" xfId="6110" xr:uid="{00000000-0005-0000-0000-00001D150000}"/>
    <cellStyle name="Calculation 9 7 5" xfId="6111" xr:uid="{00000000-0005-0000-0000-00001E150000}"/>
    <cellStyle name="Calculation 9 7 5 10" xfId="6112" xr:uid="{00000000-0005-0000-0000-00001F150000}"/>
    <cellStyle name="Calculation 9 7 5 10 2" xfId="6113" xr:uid="{00000000-0005-0000-0000-000020150000}"/>
    <cellStyle name="Calculation 9 7 5 11" xfId="6114" xr:uid="{00000000-0005-0000-0000-000021150000}"/>
    <cellStyle name="Calculation 9 7 5 11 2" xfId="6115" xr:uid="{00000000-0005-0000-0000-000022150000}"/>
    <cellStyle name="Calculation 9 7 5 12" xfId="6116" xr:uid="{00000000-0005-0000-0000-000023150000}"/>
    <cellStyle name="Calculation 9 7 5 12 2" xfId="6117" xr:uid="{00000000-0005-0000-0000-000024150000}"/>
    <cellStyle name="Calculation 9 7 5 13" xfId="6118" xr:uid="{00000000-0005-0000-0000-000025150000}"/>
    <cellStyle name="Calculation 9 7 5 13 2" xfId="6119" xr:uid="{00000000-0005-0000-0000-000026150000}"/>
    <cellStyle name="Calculation 9 7 5 14" xfId="6120" xr:uid="{00000000-0005-0000-0000-000027150000}"/>
    <cellStyle name="Calculation 9 7 5 14 2" xfId="6121" xr:uid="{00000000-0005-0000-0000-000028150000}"/>
    <cellStyle name="Calculation 9 7 5 15" xfId="6122" xr:uid="{00000000-0005-0000-0000-000029150000}"/>
    <cellStyle name="Calculation 9 7 5 2" xfId="6123" xr:uid="{00000000-0005-0000-0000-00002A150000}"/>
    <cellStyle name="Calculation 9 7 5 2 2" xfId="6124" xr:uid="{00000000-0005-0000-0000-00002B150000}"/>
    <cellStyle name="Calculation 9 7 5 3" xfId="6125" xr:uid="{00000000-0005-0000-0000-00002C150000}"/>
    <cellStyle name="Calculation 9 7 5 3 2" xfId="6126" xr:uid="{00000000-0005-0000-0000-00002D150000}"/>
    <cellStyle name="Calculation 9 7 5 4" xfId="6127" xr:uid="{00000000-0005-0000-0000-00002E150000}"/>
    <cellStyle name="Calculation 9 7 5 4 2" xfId="6128" xr:uid="{00000000-0005-0000-0000-00002F150000}"/>
    <cellStyle name="Calculation 9 7 5 5" xfId="6129" xr:uid="{00000000-0005-0000-0000-000030150000}"/>
    <cellStyle name="Calculation 9 7 5 5 2" xfId="6130" xr:uid="{00000000-0005-0000-0000-000031150000}"/>
    <cellStyle name="Calculation 9 7 5 6" xfId="6131" xr:uid="{00000000-0005-0000-0000-000032150000}"/>
    <cellStyle name="Calculation 9 7 5 6 2" xfId="6132" xr:uid="{00000000-0005-0000-0000-000033150000}"/>
    <cellStyle name="Calculation 9 7 5 7" xfId="6133" xr:uid="{00000000-0005-0000-0000-000034150000}"/>
    <cellStyle name="Calculation 9 7 5 7 2" xfId="6134" xr:uid="{00000000-0005-0000-0000-000035150000}"/>
    <cellStyle name="Calculation 9 7 5 8" xfId="6135" xr:uid="{00000000-0005-0000-0000-000036150000}"/>
    <cellStyle name="Calculation 9 7 5 8 2" xfId="6136" xr:uid="{00000000-0005-0000-0000-000037150000}"/>
    <cellStyle name="Calculation 9 7 5 9" xfId="6137" xr:uid="{00000000-0005-0000-0000-000038150000}"/>
    <cellStyle name="Calculation 9 7 5 9 2" xfId="6138" xr:uid="{00000000-0005-0000-0000-000039150000}"/>
    <cellStyle name="Calculation 9 7 6" xfId="6139" xr:uid="{00000000-0005-0000-0000-00003A150000}"/>
    <cellStyle name="Calculation 9 7 6 2" xfId="6140" xr:uid="{00000000-0005-0000-0000-00003B150000}"/>
    <cellStyle name="Calculation 9 7 7" xfId="6141" xr:uid="{00000000-0005-0000-0000-00003C150000}"/>
    <cellStyle name="Calculation 9 7 7 2" xfId="6142" xr:uid="{00000000-0005-0000-0000-00003D150000}"/>
    <cellStyle name="Calculation 9 7 8" xfId="6143" xr:uid="{00000000-0005-0000-0000-00003E150000}"/>
    <cellStyle name="Calculation 9 7 8 2" xfId="6144" xr:uid="{00000000-0005-0000-0000-00003F150000}"/>
    <cellStyle name="Calculation 9 7 9" xfId="6145" xr:uid="{00000000-0005-0000-0000-000040150000}"/>
    <cellStyle name="Calculation 9 7 9 2" xfId="6146" xr:uid="{00000000-0005-0000-0000-000041150000}"/>
    <cellStyle name="Calculation 9 8" xfId="6147" xr:uid="{00000000-0005-0000-0000-000042150000}"/>
    <cellStyle name="Calculation 9 8 10" xfId="6148" xr:uid="{00000000-0005-0000-0000-000043150000}"/>
    <cellStyle name="Calculation 9 8 10 2" xfId="6149" xr:uid="{00000000-0005-0000-0000-000044150000}"/>
    <cellStyle name="Calculation 9 8 11" xfId="6150" xr:uid="{00000000-0005-0000-0000-000045150000}"/>
    <cellStyle name="Calculation 9 8 11 2" xfId="6151" xr:uid="{00000000-0005-0000-0000-000046150000}"/>
    <cellStyle name="Calculation 9 8 12" xfId="6152" xr:uid="{00000000-0005-0000-0000-000047150000}"/>
    <cellStyle name="Calculation 9 8 12 2" xfId="6153" xr:uid="{00000000-0005-0000-0000-000048150000}"/>
    <cellStyle name="Calculation 9 8 13" xfId="6154" xr:uid="{00000000-0005-0000-0000-000049150000}"/>
    <cellStyle name="Calculation 9 8 13 2" xfId="6155" xr:uid="{00000000-0005-0000-0000-00004A150000}"/>
    <cellStyle name="Calculation 9 8 14" xfId="6156" xr:uid="{00000000-0005-0000-0000-00004B150000}"/>
    <cellStyle name="Calculation 9 8 14 2" xfId="6157" xr:uid="{00000000-0005-0000-0000-00004C150000}"/>
    <cellStyle name="Calculation 9 8 15" xfId="6158" xr:uid="{00000000-0005-0000-0000-00004D150000}"/>
    <cellStyle name="Calculation 9 8 15 2" xfId="6159" xr:uid="{00000000-0005-0000-0000-00004E150000}"/>
    <cellStyle name="Calculation 9 8 16" xfId="6160" xr:uid="{00000000-0005-0000-0000-00004F150000}"/>
    <cellStyle name="Calculation 9 8 16 2" xfId="6161" xr:uid="{00000000-0005-0000-0000-000050150000}"/>
    <cellStyle name="Calculation 9 8 17" xfId="6162" xr:uid="{00000000-0005-0000-0000-000051150000}"/>
    <cellStyle name="Calculation 9 8 17 2" xfId="6163" xr:uid="{00000000-0005-0000-0000-000052150000}"/>
    <cellStyle name="Calculation 9 8 18" xfId="6164" xr:uid="{00000000-0005-0000-0000-000053150000}"/>
    <cellStyle name="Calculation 9 8 2" xfId="6165" xr:uid="{00000000-0005-0000-0000-000054150000}"/>
    <cellStyle name="Calculation 9 8 2 10" xfId="6166" xr:uid="{00000000-0005-0000-0000-000055150000}"/>
    <cellStyle name="Calculation 9 8 2 10 2" xfId="6167" xr:uid="{00000000-0005-0000-0000-000056150000}"/>
    <cellStyle name="Calculation 9 8 2 11" xfId="6168" xr:uid="{00000000-0005-0000-0000-000057150000}"/>
    <cellStyle name="Calculation 9 8 2 11 2" xfId="6169" xr:uid="{00000000-0005-0000-0000-000058150000}"/>
    <cellStyle name="Calculation 9 8 2 12" xfId="6170" xr:uid="{00000000-0005-0000-0000-000059150000}"/>
    <cellStyle name="Calculation 9 8 2 12 2" xfId="6171" xr:uid="{00000000-0005-0000-0000-00005A150000}"/>
    <cellStyle name="Calculation 9 8 2 13" xfId="6172" xr:uid="{00000000-0005-0000-0000-00005B150000}"/>
    <cellStyle name="Calculation 9 8 2 13 2" xfId="6173" xr:uid="{00000000-0005-0000-0000-00005C150000}"/>
    <cellStyle name="Calculation 9 8 2 14" xfId="6174" xr:uid="{00000000-0005-0000-0000-00005D150000}"/>
    <cellStyle name="Calculation 9 8 2 14 2" xfId="6175" xr:uid="{00000000-0005-0000-0000-00005E150000}"/>
    <cellStyle name="Calculation 9 8 2 15" xfId="6176" xr:uid="{00000000-0005-0000-0000-00005F150000}"/>
    <cellStyle name="Calculation 9 8 2 15 2" xfId="6177" xr:uid="{00000000-0005-0000-0000-000060150000}"/>
    <cellStyle name="Calculation 9 8 2 16" xfId="6178" xr:uid="{00000000-0005-0000-0000-000061150000}"/>
    <cellStyle name="Calculation 9 8 2 16 2" xfId="6179" xr:uid="{00000000-0005-0000-0000-000062150000}"/>
    <cellStyle name="Calculation 9 8 2 17" xfId="6180" xr:uid="{00000000-0005-0000-0000-000063150000}"/>
    <cellStyle name="Calculation 9 8 2 17 2" xfId="6181" xr:uid="{00000000-0005-0000-0000-000064150000}"/>
    <cellStyle name="Calculation 9 8 2 18" xfId="6182" xr:uid="{00000000-0005-0000-0000-000065150000}"/>
    <cellStyle name="Calculation 9 8 2 2" xfId="6183" xr:uid="{00000000-0005-0000-0000-000066150000}"/>
    <cellStyle name="Calculation 9 8 2 2 2" xfId="6184" xr:uid="{00000000-0005-0000-0000-000067150000}"/>
    <cellStyle name="Calculation 9 8 2 3" xfId="6185" xr:uid="{00000000-0005-0000-0000-000068150000}"/>
    <cellStyle name="Calculation 9 8 2 3 2" xfId="6186" xr:uid="{00000000-0005-0000-0000-000069150000}"/>
    <cellStyle name="Calculation 9 8 2 4" xfId="6187" xr:uid="{00000000-0005-0000-0000-00006A150000}"/>
    <cellStyle name="Calculation 9 8 2 4 2" xfId="6188" xr:uid="{00000000-0005-0000-0000-00006B150000}"/>
    <cellStyle name="Calculation 9 8 2 5" xfId="6189" xr:uid="{00000000-0005-0000-0000-00006C150000}"/>
    <cellStyle name="Calculation 9 8 2 5 2" xfId="6190" xr:uid="{00000000-0005-0000-0000-00006D150000}"/>
    <cellStyle name="Calculation 9 8 2 6" xfId="6191" xr:uid="{00000000-0005-0000-0000-00006E150000}"/>
    <cellStyle name="Calculation 9 8 2 6 2" xfId="6192" xr:uid="{00000000-0005-0000-0000-00006F150000}"/>
    <cellStyle name="Calculation 9 8 2 7" xfId="6193" xr:uid="{00000000-0005-0000-0000-000070150000}"/>
    <cellStyle name="Calculation 9 8 2 7 2" xfId="6194" xr:uid="{00000000-0005-0000-0000-000071150000}"/>
    <cellStyle name="Calculation 9 8 2 8" xfId="6195" xr:uid="{00000000-0005-0000-0000-000072150000}"/>
    <cellStyle name="Calculation 9 8 2 8 2" xfId="6196" xr:uid="{00000000-0005-0000-0000-000073150000}"/>
    <cellStyle name="Calculation 9 8 2 9" xfId="6197" xr:uid="{00000000-0005-0000-0000-000074150000}"/>
    <cellStyle name="Calculation 9 8 2 9 2" xfId="6198" xr:uid="{00000000-0005-0000-0000-000075150000}"/>
    <cellStyle name="Calculation 9 8 3" xfId="6199" xr:uid="{00000000-0005-0000-0000-000076150000}"/>
    <cellStyle name="Calculation 9 8 3 10" xfId="6200" xr:uid="{00000000-0005-0000-0000-000077150000}"/>
    <cellStyle name="Calculation 9 8 3 10 2" xfId="6201" xr:uid="{00000000-0005-0000-0000-000078150000}"/>
    <cellStyle name="Calculation 9 8 3 11" xfId="6202" xr:uid="{00000000-0005-0000-0000-000079150000}"/>
    <cellStyle name="Calculation 9 8 3 11 2" xfId="6203" xr:uid="{00000000-0005-0000-0000-00007A150000}"/>
    <cellStyle name="Calculation 9 8 3 12" xfId="6204" xr:uid="{00000000-0005-0000-0000-00007B150000}"/>
    <cellStyle name="Calculation 9 8 3 12 2" xfId="6205" xr:uid="{00000000-0005-0000-0000-00007C150000}"/>
    <cellStyle name="Calculation 9 8 3 13" xfId="6206" xr:uid="{00000000-0005-0000-0000-00007D150000}"/>
    <cellStyle name="Calculation 9 8 3 13 2" xfId="6207" xr:uid="{00000000-0005-0000-0000-00007E150000}"/>
    <cellStyle name="Calculation 9 8 3 14" xfId="6208" xr:uid="{00000000-0005-0000-0000-00007F150000}"/>
    <cellStyle name="Calculation 9 8 3 14 2" xfId="6209" xr:uid="{00000000-0005-0000-0000-000080150000}"/>
    <cellStyle name="Calculation 9 8 3 15" xfId="6210" xr:uid="{00000000-0005-0000-0000-000081150000}"/>
    <cellStyle name="Calculation 9 8 3 15 2" xfId="6211" xr:uid="{00000000-0005-0000-0000-000082150000}"/>
    <cellStyle name="Calculation 9 8 3 16" xfId="6212" xr:uid="{00000000-0005-0000-0000-000083150000}"/>
    <cellStyle name="Calculation 9 8 3 2" xfId="6213" xr:uid="{00000000-0005-0000-0000-000084150000}"/>
    <cellStyle name="Calculation 9 8 3 2 2" xfId="6214" xr:uid="{00000000-0005-0000-0000-000085150000}"/>
    <cellStyle name="Calculation 9 8 3 3" xfId="6215" xr:uid="{00000000-0005-0000-0000-000086150000}"/>
    <cellStyle name="Calculation 9 8 3 3 2" xfId="6216" xr:uid="{00000000-0005-0000-0000-000087150000}"/>
    <cellStyle name="Calculation 9 8 3 4" xfId="6217" xr:uid="{00000000-0005-0000-0000-000088150000}"/>
    <cellStyle name="Calculation 9 8 3 4 2" xfId="6218" xr:uid="{00000000-0005-0000-0000-000089150000}"/>
    <cellStyle name="Calculation 9 8 3 5" xfId="6219" xr:uid="{00000000-0005-0000-0000-00008A150000}"/>
    <cellStyle name="Calculation 9 8 3 5 2" xfId="6220" xr:uid="{00000000-0005-0000-0000-00008B150000}"/>
    <cellStyle name="Calculation 9 8 3 6" xfId="6221" xr:uid="{00000000-0005-0000-0000-00008C150000}"/>
    <cellStyle name="Calculation 9 8 3 6 2" xfId="6222" xr:uid="{00000000-0005-0000-0000-00008D150000}"/>
    <cellStyle name="Calculation 9 8 3 7" xfId="6223" xr:uid="{00000000-0005-0000-0000-00008E150000}"/>
    <cellStyle name="Calculation 9 8 3 7 2" xfId="6224" xr:uid="{00000000-0005-0000-0000-00008F150000}"/>
    <cellStyle name="Calculation 9 8 3 8" xfId="6225" xr:uid="{00000000-0005-0000-0000-000090150000}"/>
    <cellStyle name="Calculation 9 8 3 8 2" xfId="6226" xr:uid="{00000000-0005-0000-0000-000091150000}"/>
    <cellStyle name="Calculation 9 8 3 9" xfId="6227" xr:uid="{00000000-0005-0000-0000-000092150000}"/>
    <cellStyle name="Calculation 9 8 3 9 2" xfId="6228" xr:uid="{00000000-0005-0000-0000-000093150000}"/>
    <cellStyle name="Calculation 9 8 4" xfId="6229" xr:uid="{00000000-0005-0000-0000-000094150000}"/>
    <cellStyle name="Calculation 9 8 4 10" xfId="6230" xr:uid="{00000000-0005-0000-0000-000095150000}"/>
    <cellStyle name="Calculation 9 8 4 10 2" xfId="6231" xr:uid="{00000000-0005-0000-0000-000096150000}"/>
    <cellStyle name="Calculation 9 8 4 11" xfId="6232" xr:uid="{00000000-0005-0000-0000-000097150000}"/>
    <cellStyle name="Calculation 9 8 4 11 2" xfId="6233" xr:uid="{00000000-0005-0000-0000-000098150000}"/>
    <cellStyle name="Calculation 9 8 4 12" xfId="6234" xr:uid="{00000000-0005-0000-0000-000099150000}"/>
    <cellStyle name="Calculation 9 8 4 12 2" xfId="6235" xr:uid="{00000000-0005-0000-0000-00009A150000}"/>
    <cellStyle name="Calculation 9 8 4 13" xfId="6236" xr:uid="{00000000-0005-0000-0000-00009B150000}"/>
    <cellStyle name="Calculation 9 8 4 13 2" xfId="6237" xr:uid="{00000000-0005-0000-0000-00009C150000}"/>
    <cellStyle name="Calculation 9 8 4 14" xfId="6238" xr:uid="{00000000-0005-0000-0000-00009D150000}"/>
    <cellStyle name="Calculation 9 8 4 14 2" xfId="6239" xr:uid="{00000000-0005-0000-0000-00009E150000}"/>
    <cellStyle name="Calculation 9 8 4 15" xfId="6240" xr:uid="{00000000-0005-0000-0000-00009F150000}"/>
    <cellStyle name="Calculation 9 8 4 15 2" xfId="6241" xr:uid="{00000000-0005-0000-0000-0000A0150000}"/>
    <cellStyle name="Calculation 9 8 4 16" xfId="6242" xr:uid="{00000000-0005-0000-0000-0000A1150000}"/>
    <cellStyle name="Calculation 9 8 4 2" xfId="6243" xr:uid="{00000000-0005-0000-0000-0000A2150000}"/>
    <cellStyle name="Calculation 9 8 4 2 2" xfId="6244" xr:uid="{00000000-0005-0000-0000-0000A3150000}"/>
    <cellStyle name="Calculation 9 8 4 3" xfId="6245" xr:uid="{00000000-0005-0000-0000-0000A4150000}"/>
    <cellStyle name="Calculation 9 8 4 3 2" xfId="6246" xr:uid="{00000000-0005-0000-0000-0000A5150000}"/>
    <cellStyle name="Calculation 9 8 4 4" xfId="6247" xr:uid="{00000000-0005-0000-0000-0000A6150000}"/>
    <cellStyle name="Calculation 9 8 4 4 2" xfId="6248" xr:uid="{00000000-0005-0000-0000-0000A7150000}"/>
    <cellStyle name="Calculation 9 8 4 5" xfId="6249" xr:uid="{00000000-0005-0000-0000-0000A8150000}"/>
    <cellStyle name="Calculation 9 8 4 5 2" xfId="6250" xr:uid="{00000000-0005-0000-0000-0000A9150000}"/>
    <cellStyle name="Calculation 9 8 4 6" xfId="6251" xr:uid="{00000000-0005-0000-0000-0000AA150000}"/>
    <cellStyle name="Calculation 9 8 4 6 2" xfId="6252" xr:uid="{00000000-0005-0000-0000-0000AB150000}"/>
    <cellStyle name="Calculation 9 8 4 7" xfId="6253" xr:uid="{00000000-0005-0000-0000-0000AC150000}"/>
    <cellStyle name="Calculation 9 8 4 7 2" xfId="6254" xr:uid="{00000000-0005-0000-0000-0000AD150000}"/>
    <cellStyle name="Calculation 9 8 4 8" xfId="6255" xr:uid="{00000000-0005-0000-0000-0000AE150000}"/>
    <cellStyle name="Calculation 9 8 4 8 2" xfId="6256" xr:uid="{00000000-0005-0000-0000-0000AF150000}"/>
    <cellStyle name="Calculation 9 8 4 9" xfId="6257" xr:uid="{00000000-0005-0000-0000-0000B0150000}"/>
    <cellStyle name="Calculation 9 8 4 9 2" xfId="6258" xr:uid="{00000000-0005-0000-0000-0000B1150000}"/>
    <cellStyle name="Calculation 9 8 5" xfId="6259" xr:uid="{00000000-0005-0000-0000-0000B2150000}"/>
    <cellStyle name="Calculation 9 8 5 10" xfId="6260" xr:uid="{00000000-0005-0000-0000-0000B3150000}"/>
    <cellStyle name="Calculation 9 8 5 10 2" xfId="6261" xr:uid="{00000000-0005-0000-0000-0000B4150000}"/>
    <cellStyle name="Calculation 9 8 5 11" xfId="6262" xr:uid="{00000000-0005-0000-0000-0000B5150000}"/>
    <cellStyle name="Calculation 9 8 5 11 2" xfId="6263" xr:uid="{00000000-0005-0000-0000-0000B6150000}"/>
    <cellStyle name="Calculation 9 8 5 12" xfId="6264" xr:uid="{00000000-0005-0000-0000-0000B7150000}"/>
    <cellStyle name="Calculation 9 8 5 12 2" xfId="6265" xr:uid="{00000000-0005-0000-0000-0000B8150000}"/>
    <cellStyle name="Calculation 9 8 5 13" xfId="6266" xr:uid="{00000000-0005-0000-0000-0000B9150000}"/>
    <cellStyle name="Calculation 9 8 5 13 2" xfId="6267" xr:uid="{00000000-0005-0000-0000-0000BA150000}"/>
    <cellStyle name="Calculation 9 8 5 14" xfId="6268" xr:uid="{00000000-0005-0000-0000-0000BB150000}"/>
    <cellStyle name="Calculation 9 8 5 2" xfId="6269" xr:uid="{00000000-0005-0000-0000-0000BC150000}"/>
    <cellStyle name="Calculation 9 8 5 2 2" xfId="6270" xr:uid="{00000000-0005-0000-0000-0000BD150000}"/>
    <cellStyle name="Calculation 9 8 5 3" xfId="6271" xr:uid="{00000000-0005-0000-0000-0000BE150000}"/>
    <cellStyle name="Calculation 9 8 5 3 2" xfId="6272" xr:uid="{00000000-0005-0000-0000-0000BF150000}"/>
    <cellStyle name="Calculation 9 8 5 4" xfId="6273" xr:uid="{00000000-0005-0000-0000-0000C0150000}"/>
    <cellStyle name="Calculation 9 8 5 4 2" xfId="6274" xr:uid="{00000000-0005-0000-0000-0000C1150000}"/>
    <cellStyle name="Calculation 9 8 5 5" xfId="6275" xr:uid="{00000000-0005-0000-0000-0000C2150000}"/>
    <cellStyle name="Calculation 9 8 5 5 2" xfId="6276" xr:uid="{00000000-0005-0000-0000-0000C3150000}"/>
    <cellStyle name="Calculation 9 8 5 6" xfId="6277" xr:uid="{00000000-0005-0000-0000-0000C4150000}"/>
    <cellStyle name="Calculation 9 8 5 6 2" xfId="6278" xr:uid="{00000000-0005-0000-0000-0000C5150000}"/>
    <cellStyle name="Calculation 9 8 5 7" xfId="6279" xr:uid="{00000000-0005-0000-0000-0000C6150000}"/>
    <cellStyle name="Calculation 9 8 5 7 2" xfId="6280" xr:uid="{00000000-0005-0000-0000-0000C7150000}"/>
    <cellStyle name="Calculation 9 8 5 8" xfId="6281" xr:uid="{00000000-0005-0000-0000-0000C8150000}"/>
    <cellStyle name="Calculation 9 8 5 8 2" xfId="6282" xr:uid="{00000000-0005-0000-0000-0000C9150000}"/>
    <cellStyle name="Calculation 9 8 5 9" xfId="6283" xr:uid="{00000000-0005-0000-0000-0000CA150000}"/>
    <cellStyle name="Calculation 9 8 5 9 2" xfId="6284" xr:uid="{00000000-0005-0000-0000-0000CB150000}"/>
    <cellStyle name="Calculation 9 8 6" xfId="6285" xr:uid="{00000000-0005-0000-0000-0000CC150000}"/>
    <cellStyle name="Calculation 9 8 6 2" xfId="6286" xr:uid="{00000000-0005-0000-0000-0000CD150000}"/>
    <cellStyle name="Calculation 9 8 7" xfId="6287" xr:uid="{00000000-0005-0000-0000-0000CE150000}"/>
    <cellStyle name="Calculation 9 8 7 2" xfId="6288" xr:uid="{00000000-0005-0000-0000-0000CF150000}"/>
    <cellStyle name="Calculation 9 8 8" xfId="6289" xr:uid="{00000000-0005-0000-0000-0000D0150000}"/>
    <cellStyle name="Calculation 9 8 8 2" xfId="6290" xr:uid="{00000000-0005-0000-0000-0000D1150000}"/>
    <cellStyle name="Calculation 9 8 9" xfId="6291" xr:uid="{00000000-0005-0000-0000-0000D2150000}"/>
    <cellStyle name="Calculation 9 8 9 2" xfId="6292" xr:uid="{00000000-0005-0000-0000-0000D3150000}"/>
    <cellStyle name="Calculation 9 9" xfId="6293" xr:uid="{00000000-0005-0000-0000-0000D4150000}"/>
    <cellStyle name="Calculation 9 9 10" xfId="6294" xr:uid="{00000000-0005-0000-0000-0000D5150000}"/>
    <cellStyle name="Calculation 9 9 10 2" xfId="6295" xr:uid="{00000000-0005-0000-0000-0000D6150000}"/>
    <cellStyle name="Calculation 9 9 11" xfId="6296" xr:uid="{00000000-0005-0000-0000-0000D7150000}"/>
    <cellStyle name="Calculation 9 9 11 2" xfId="6297" xr:uid="{00000000-0005-0000-0000-0000D8150000}"/>
    <cellStyle name="Calculation 9 9 12" xfId="6298" xr:uid="{00000000-0005-0000-0000-0000D9150000}"/>
    <cellStyle name="Calculation 9 9 12 2" xfId="6299" xr:uid="{00000000-0005-0000-0000-0000DA150000}"/>
    <cellStyle name="Calculation 9 9 13" xfId="6300" xr:uid="{00000000-0005-0000-0000-0000DB150000}"/>
    <cellStyle name="Calculation 9 9 13 2" xfId="6301" xr:uid="{00000000-0005-0000-0000-0000DC150000}"/>
    <cellStyle name="Calculation 9 9 14" xfId="6302" xr:uid="{00000000-0005-0000-0000-0000DD150000}"/>
    <cellStyle name="Calculation 9 9 14 2" xfId="6303" xr:uid="{00000000-0005-0000-0000-0000DE150000}"/>
    <cellStyle name="Calculation 9 9 15" xfId="6304" xr:uid="{00000000-0005-0000-0000-0000DF150000}"/>
    <cellStyle name="Calculation 9 9 15 2" xfId="6305" xr:uid="{00000000-0005-0000-0000-0000E0150000}"/>
    <cellStyle name="Calculation 9 9 16" xfId="6306" xr:uid="{00000000-0005-0000-0000-0000E1150000}"/>
    <cellStyle name="Calculation 9 9 16 2" xfId="6307" xr:uid="{00000000-0005-0000-0000-0000E2150000}"/>
    <cellStyle name="Calculation 9 9 17" xfId="6308" xr:uid="{00000000-0005-0000-0000-0000E3150000}"/>
    <cellStyle name="Calculation 9 9 17 2" xfId="6309" xr:uid="{00000000-0005-0000-0000-0000E4150000}"/>
    <cellStyle name="Calculation 9 9 18" xfId="6310" xr:uid="{00000000-0005-0000-0000-0000E5150000}"/>
    <cellStyle name="Calculation 9 9 2" xfId="6311" xr:uid="{00000000-0005-0000-0000-0000E6150000}"/>
    <cellStyle name="Calculation 9 9 2 10" xfId="6312" xr:uid="{00000000-0005-0000-0000-0000E7150000}"/>
    <cellStyle name="Calculation 9 9 2 10 2" xfId="6313" xr:uid="{00000000-0005-0000-0000-0000E8150000}"/>
    <cellStyle name="Calculation 9 9 2 11" xfId="6314" xr:uid="{00000000-0005-0000-0000-0000E9150000}"/>
    <cellStyle name="Calculation 9 9 2 11 2" xfId="6315" xr:uid="{00000000-0005-0000-0000-0000EA150000}"/>
    <cellStyle name="Calculation 9 9 2 12" xfId="6316" xr:uid="{00000000-0005-0000-0000-0000EB150000}"/>
    <cellStyle name="Calculation 9 9 2 12 2" xfId="6317" xr:uid="{00000000-0005-0000-0000-0000EC150000}"/>
    <cellStyle name="Calculation 9 9 2 13" xfId="6318" xr:uid="{00000000-0005-0000-0000-0000ED150000}"/>
    <cellStyle name="Calculation 9 9 2 13 2" xfId="6319" xr:uid="{00000000-0005-0000-0000-0000EE150000}"/>
    <cellStyle name="Calculation 9 9 2 14" xfId="6320" xr:uid="{00000000-0005-0000-0000-0000EF150000}"/>
    <cellStyle name="Calculation 9 9 2 14 2" xfId="6321" xr:uid="{00000000-0005-0000-0000-0000F0150000}"/>
    <cellStyle name="Calculation 9 9 2 15" xfId="6322" xr:uid="{00000000-0005-0000-0000-0000F1150000}"/>
    <cellStyle name="Calculation 9 9 2 15 2" xfId="6323" xr:uid="{00000000-0005-0000-0000-0000F2150000}"/>
    <cellStyle name="Calculation 9 9 2 16" xfId="6324" xr:uid="{00000000-0005-0000-0000-0000F3150000}"/>
    <cellStyle name="Calculation 9 9 2 16 2" xfId="6325" xr:uid="{00000000-0005-0000-0000-0000F4150000}"/>
    <cellStyle name="Calculation 9 9 2 17" xfId="6326" xr:uid="{00000000-0005-0000-0000-0000F5150000}"/>
    <cellStyle name="Calculation 9 9 2 17 2" xfId="6327" xr:uid="{00000000-0005-0000-0000-0000F6150000}"/>
    <cellStyle name="Calculation 9 9 2 18" xfId="6328" xr:uid="{00000000-0005-0000-0000-0000F7150000}"/>
    <cellStyle name="Calculation 9 9 2 2" xfId="6329" xr:uid="{00000000-0005-0000-0000-0000F8150000}"/>
    <cellStyle name="Calculation 9 9 2 2 2" xfId="6330" xr:uid="{00000000-0005-0000-0000-0000F9150000}"/>
    <cellStyle name="Calculation 9 9 2 3" xfId="6331" xr:uid="{00000000-0005-0000-0000-0000FA150000}"/>
    <cellStyle name="Calculation 9 9 2 3 2" xfId="6332" xr:uid="{00000000-0005-0000-0000-0000FB150000}"/>
    <cellStyle name="Calculation 9 9 2 4" xfId="6333" xr:uid="{00000000-0005-0000-0000-0000FC150000}"/>
    <cellStyle name="Calculation 9 9 2 4 2" xfId="6334" xr:uid="{00000000-0005-0000-0000-0000FD150000}"/>
    <cellStyle name="Calculation 9 9 2 5" xfId="6335" xr:uid="{00000000-0005-0000-0000-0000FE150000}"/>
    <cellStyle name="Calculation 9 9 2 5 2" xfId="6336" xr:uid="{00000000-0005-0000-0000-0000FF150000}"/>
    <cellStyle name="Calculation 9 9 2 6" xfId="6337" xr:uid="{00000000-0005-0000-0000-000000160000}"/>
    <cellStyle name="Calculation 9 9 2 6 2" xfId="6338" xr:uid="{00000000-0005-0000-0000-000001160000}"/>
    <cellStyle name="Calculation 9 9 2 7" xfId="6339" xr:uid="{00000000-0005-0000-0000-000002160000}"/>
    <cellStyle name="Calculation 9 9 2 7 2" xfId="6340" xr:uid="{00000000-0005-0000-0000-000003160000}"/>
    <cellStyle name="Calculation 9 9 2 8" xfId="6341" xr:uid="{00000000-0005-0000-0000-000004160000}"/>
    <cellStyle name="Calculation 9 9 2 8 2" xfId="6342" xr:uid="{00000000-0005-0000-0000-000005160000}"/>
    <cellStyle name="Calculation 9 9 2 9" xfId="6343" xr:uid="{00000000-0005-0000-0000-000006160000}"/>
    <cellStyle name="Calculation 9 9 2 9 2" xfId="6344" xr:uid="{00000000-0005-0000-0000-000007160000}"/>
    <cellStyle name="Calculation 9 9 3" xfId="6345" xr:uid="{00000000-0005-0000-0000-000008160000}"/>
    <cellStyle name="Calculation 9 9 3 10" xfId="6346" xr:uid="{00000000-0005-0000-0000-000009160000}"/>
    <cellStyle name="Calculation 9 9 3 10 2" xfId="6347" xr:uid="{00000000-0005-0000-0000-00000A160000}"/>
    <cellStyle name="Calculation 9 9 3 11" xfId="6348" xr:uid="{00000000-0005-0000-0000-00000B160000}"/>
    <cellStyle name="Calculation 9 9 3 11 2" xfId="6349" xr:uid="{00000000-0005-0000-0000-00000C160000}"/>
    <cellStyle name="Calculation 9 9 3 12" xfId="6350" xr:uid="{00000000-0005-0000-0000-00000D160000}"/>
    <cellStyle name="Calculation 9 9 3 12 2" xfId="6351" xr:uid="{00000000-0005-0000-0000-00000E160000}"/>
    <cellStyle name="Calculation 9 9 3 13" xfId="6352" xr:uid="{00000000-0005-0000-0000-00000F160000}"/>
    <cellStyle name="Calculation 9 9 3 13 2" xfId="6353" xr:uid="{00000000-0005-0000-0000-000010160000}"/>
    <cellStyle name="Calculation 9 9 3 14" xfId="6354" xr:uid="{00000000-0005-0000-0000-000011160000}"/>
    <cellStyle name="Calculation 9 9 3 14 2" xfId="6355" xr:uid="{00000000-0005-0000-0000-000012160000}"/>
    <cellStyle name="Calculation 9 9 3 15" xfId="6356" xr:uid="{00000000-0005-0000-0000-000013160000}"/>
    <cellStyle name="Calculation 9 9 3 15 2" xfId="6357" xr:uid="{00000000-0005-0000-0000-000014160000}"/>
    <cellStyle name="Calculation 9 9 3 16" xfId="6358" xr:uid="{00000000-0005-0000-0000-000015160000}"/>
    <cellStyle name="Calculation 9 9 3 2" xfId="6359" xr:uid="{00000000-0005-0000-0000-000016160000}"/>
    <cellStyle name="Calculation 9 9 3 2 2" xfId="6360" xr:uid="{00000000-0005-0000-0000-000017160000}"/>
    <cellStyle name="Calculation 9 9 3 3" xfId="6361" xr:uid="{00000000-0005-0000-0000-000018160000}"/>
    <cellStyle name="Calculation 9 9 3 3 2" xfId="6362" xr:uid="{00000000-0005-0000-0000-000019160000}"/>
    <cellStyle name="Calculation 9 9 3 4" xfId="6363" xr:uid="{00000000-0005-0000-0000-00001A160000}"/>
    <cellStyle name="Calculation 9 9 3 4 2" xfId="6364" xr:uid="{00000000-0005-0000-0000-00001B160000}"/>
    <cellStyle name="Calculation 9 9 3 5" xfId="6365" xr:uid="{00000000-0005-0000-0000-00001C160000}"/>
    <cellStyle name="Calculation 9 9 3 5 2" xfId="6366" xr:uid="{00000000-0005-0000-0000-00001D160000}"/>
    <cellStyle name="Calculation 9 9 3 6" xfId="6367" xr:uid="{00000000-0005-0000-0000-00001E160000}"/>
    <cellStyle name="Calculation 9 9 3 6 2" xfId="6368" xr:uid="{00000000-0005-0000-0000-00001F160000}"/>
    <cellStyle name="Calculation 9 9 3 7" xfId="6369" xr:uid="{00000000-0005-0000-0000-000020160000}"/>
    <cellStyle name="Calculation 9 9 3 7 2" xfId="6370" xr:uid="{00000000-0005-0000-0000-000021160000}"/>
    <cellStyle name="Calculation 9 9 3 8" xfId="6371" xr:uid="{00000000-0005-0000-0000-000022160000}"/>
    <cellStyle name="Calculation 9 9 3 8 2" xfId="6372" xr:uid="{00000000-0005-0000-0000-000023160000}"/>
    <cellStyle name="Calculation 9 9 3 9" xfId="6373" xr:uid="{00000000-0005-0000-0000-000024160000}"/>
    <cellStyle name="Calculation 9 9 3 9 2" xfId="6374" xr:uid="{00000000-0005-0000-0000-000025160000}"/>
    <cellStyle name="Calculation 9 9 4" xfId="6375" xr:uid="{00000000-0005-0000-0000-000026160000}"/>
    <cellStyle name="Calculation 9 9 4 10" xfId="6376" xr:uid="{00000000-0005-0000-0000-000027160000}"/>
    <cellStyle name="Calculation 9 9 4 10 2" xfId="6377" xr:uid="{00000000-0005-0000-0000-000028160000}"/>
    <cellStyle name="Calculation 9 9 4 11" xfId="6378" xr:uid="{00000000-0005-0000-0000-000029160000}"/>
    <cellStyle name="Calculation 9 9 4 11 2" xfId="6379" xr:uid="{00000000-0005-0000-0000-00002A160000}"/>
    <cellStyle name="Calculation 9 9 4 12" xfId="6380" xr:uid="{00000000-0005-0000-0000-00002B160000}"/>
    <cellStyle name="Calculation 9 9 4 12 2" xfId="6381" xr:uid="{00000000-0005-0000-0000-00002C160000}"/>
    <cellStyle name="Calculation 9 9 4 13" xfId="6382" xr:uid="{00000000-0005-0000-0000-00002D160000}"/>
    <cellStyle name="Calculation 9 9 4 13 2" xfId="6383" xr:uid="{00000000-0005-0000-0000-00002E160000}"/>
    <cellStyle name="Calculation 9 9 4 14" xfId="6384" xr:uid="{00000000-0005-0000-0000-00002F160000}"/>
    <cellStyle name="Calculation 9 9 4 14 2" xfId="6385" xr:uid="{00000000-0005-0000-0000-000030160000}"/>
    <cellStyle name="Calculation 9 9 4 15" xfId="6386" xr:uid="{00000000-0005-0000-0000-000031160000}"/>
    <cellStyle name="Calculation 9 9 4 15 2" xfId="6387" xr:uid="{00000000-0005-0000-0000-000032160000}"/>
    <cellStyle name="Calculation 9 9 4 16" xfId="6388" xr:uid="{00000000-0005-0000-0000-000033160000}"/>
    <cellStyle name="Calculation 9 9 4 2" xfId="6389" xr:uid="{00000000-0005-0000-0000-000034160000}"/>
    <cellStyle name="Calculation 9 9 4 2 2" xfId="6390" xr:uid="{00000000-0005-0000-0000-000035160000}"/>
    <cellStyle name="Calculation 9 9 4 3" xfId="6391" xr:uid="{00000000-0005-0000-0000-000036160000}"/>
    <cellStyle name="Calculation 9 9 4 3 2" xfId="6392" xr:uid="{00000000-0005-0000-0000-000037160000}"/>
    <cellStyle name="Calculation 9 9 4 4" xfId="6393" xr:uid="{00000000-0005-0000-0000-000038160000}"/>
    <cellStyle name="Calculation 9 9 4 4 2" xfId="6394" xr:uid="{00000000-0005-0000-0000-000039160000}"/>
    <cellStyle name="Calculation 9 9 4 5" xfId="6395" xr:uid="{00000000-0005-0000-0000-00003A160000}"/>
    <cellStyle name="Calculation 9 9 4 5 2" xfId="6396" xr:uid="{00000000-0005-0000-0000-00003B160000}"/>
    <cellStyle name="Calculation 9 9 4 6" xfId="6397" xr:uid="{00000000-0005-0000-0000-00003C160000}"/>
    <cellStyle name="Calculation 9 9 4 6 2" xfId="6398" xr:uid="{00000000-0005-0000-0000-00003D160000}"/>
    <cellStyle name="Calculation 9 9 4 7" xfId="6399" xr:uid="{00000000-0005-0000-0000-00003E160000}"/>
    <cellStyle name="Calculation 9 9 4 7 2" xfId="6400" xr:uid="{00000000-0005-0000-0000-00003F160000}"/>
    <cellStyle name="Calculation 9 9 4 8" xfId="6401" xr:uid="{00000000-0005-0000-0000-000040160000}"/>
    <cellStyle name="Calculation 9 9 4 8 2" xfId="6402" xr:uid="{00000000-0005-0000-0000-000041160000}"/>
    <cellStyle name="Calculation 9 9 4 9" xfId="6403" xr:uid="{00000000-0005-0000-0000-000042160000}"/>
    <cellStyle name="Calculation 9 9 4 9 2" xfId="6404" xr:uid="{00000000-0005-0000-0000-000043160000}"/>
    <cellStyle name="Calculation 9 9 5" xfId="6405" xr:uid="{00000000-0005-0000-0000-000044160000}"/>
    <cellStyle name="Calculation 9 9 5 10" xfId="6406" xr:uid="{00000000-0005-0000-0000-000045160000}"/>
    <cellStyle name="Calculation 9 9 5 10 2" xfId="6407" xr:uid="{00000000-0005-0000-0000-000046160000}"/>
    <cellStyle name="Calculation 9 9 5 11" xfId="6408" xr:uid="{00000000-0005-0000-0000-000047160000}"/>
    <cellStyle name="Calculation 9 9 5 11 2" xfId="6409" xr:uid="{00000000-0005-0000-0000-000048160000}"/>
    <cellStyle name="Calculation 9 9 5 12" xfId="6410" xr:uid="{00000000-0005-0000-0000-000049160000}"/>
    <cellStyle name="Calculation 9 9 5 12 2" xfId="6411" xr:uid="{00000000-0005-0000-0000-00004A160000}"/>
    <cellStyle name="Calculation 9 9 5 13" xfId="6412" xr:uid="{00000000-0005-0000-0000-00004B160000}"/>
    <cellStyle name="Calculation 9 9 5 13 2" xfId="6413" xr:uid="{00000000-0005-0000-0000-00004C160000}"/>
    <cellStyle name="Calculation 9 9 5 14" xfId="6414" xr:uid="{00000000-0005-0000-0000-00004D160000}"/>
    <cellStyle name="Calculation 9 9 5 2" xfId="6415" xr:uid="{00000000-0005-0000-0000-00004E160000}"/>
    <cellStyle name="Calculation 9 9 5 2 2" xfId="6416" xr:uid="{00000000-0005-0000-0000-00004F160000}"/>
    <cellStyle name="Calculation 9 9 5 3" xfId="6417" xr:uid="{00000000-0005-0000-0000-000050160000}"/>
    <cellStyle name="Calculation 9 9 5 3 2" xfId="6418" xr:uid="{00000000-0005-0000-0000-000051160000}"/>
    <cellStyle name="Calculation 9 9 5 4" xfId="6419" xr:uid="{00000000-0005-0000-0000-000052160000}"/>
    <cellStyle name="Calculation 9 9 5 4 2" xfId="6420" xr:uid="{00000000-0005-0000-0000-000053160000}"/>
    <cellStyle name="Calculation 9 9 5 5" xfId="6421" xr:uid="{00000000-0005-0000-0000-000054160000}"/>
    <cellStyle name="Calculation 9 9 5 5 2" xfId="6422" xr:uid="{00000000-0005-0000-0000-000055160000}"/>
    <cellStyle name="Calculation 9 9 5 6" xfId="6423" xr:uid="{00000000-0005-0000-0000-000056160000}"/>
    <cellStyle name="Calculation 9 9 5 6 2" xfId="6424" xr:uid="{00000000-0005-0000-0000-000057160000}"/>
    <cellStyle name="Calculation 9 9 5 7" xfId="6425" xr:uid="{00000000-0005-0000-0000-000058160000}"/>
    <cellStyle name="Calculation 9 9 5 7 2" xfId="6426" xr:uid="{00000000-0005-0000-0000-000059160000}"/>
    <cellStyle name="Calculation 9 9 5 8" xfId="6427" xr:uid="{00000000-0005-0000-0000-00005A160000}"/>
    <cellStyle name="Calculation 9 9 5 8 2" xfId="6428" xr:uid="{00000000-0005-0000-0000-00005B160000}"/>
    <cellStyle name="Calculation 9 9 5 9" xfId="6429" xr:uid="{00000000-0005-0000-0000-00005C160000}"/>
    <cellStyle name="Calculation 9 9 5 9 2" xfId="6430" xr:uid="{00000000-0005-0000-0000-00005D160000}"/>
    <cellStyle name="Calculation 9 9 6" xfId="6431" xr:uid="{00000000-0005-0000-0000-00005E160000}"/>
    <cellStyle name="Calculation 9 9 6 2" xfId="6432" xr:uid="{00000000-0005-0000-0000-00005F160000}"/>
    <cellStyle name="Calculation 9 9 7" xfId="6433" xr:uid="{00000000-0005-0000-0000-000060160000}"/>
    <cellStyle name="Calculation 9 9 7 2" xfId="6434" xr:uid="{00000000-0005-0000-0000-000061160000}"/>
    <cellStyle name="Calculation 9 9 8" xfId="6435" xr:uid="{00000000-0005-0000-0000-000062160000}"/>
    <cellStyle name="Calculation 9 9 8 2" xfId="6436" xr:uid="{00000000-0005-0000-0000-000063160000}"/>
    <cellStyle name="Calculation 9 9 9" xfId="6437" xr:uid="{00000000-0005-0000-0000-000064160000}"/>
    <cellStyle name="Calculation 9 9 9 2" xfId="6438" xr:uid="{00000000-0005-0000-0000-000065160000}"/>
    <cellStyle name="Check Cell 10" xfId="6439" xr:uid="{00000000-0005-0000-0000-000066160000}"/>
    <cellStyle name="Check Cell 2" xfId="178" xr:uid="{00000000-0005-0000-0000-000067160000}"/>
    <cellStyle name="Check Cell 2 2" xfId="179" xr:uid="{00000000-0005-0000-0000-000068160000}"/>
    <cellStyle name="Check Cell 2 3" xfId="6440" xr:uid="{00000000-0005-0000-0000-000069160000}"/>
    <cellStyle name="Check Cell 3" xfId="180" xr:uid="{00000000-0005-0000-0000-00006A160000}"/>
    <cellStyle name="Check Cell 3 2" xfId="6441" xr:uid="{00000000-0005-0000-0000-00006B160000}"/>
    <cellStyle name="Check Cell 4" xfId="181" xr:uid="{00000000-0005-0000-0000-00006C160000}"/>
    <cellStyle name="Check Cell 4 2" xfId="6442" xr:uid="{00000000-0005-0000-0000-00006D160000}"/>
    <cellStyle name="Check Cell 5" xfId="6443" xr:uid="{00000000-0005-0000-0000-00006E160000}"/>
    <cellStyle name="Check Cell 6" xfId="6444" xr:uid="{00000000-0005-0000-0000-00006F160000}"/>
    <cellStyle name="Check Cell 7" xfId="6445" xr:uid="{00000000-0005-0000-0000-000070160000}"/>
    <cellStyle name="Check Cell 8" xfId="6446" xr:uid="{00000000-0005-0000-0000-000071160000}"/>
    <cellStyle name="Check Cell 9" xfId="6447" xr:uid="{00000000-0005-0000-0000-000072160000}"/>
    <cellStyle name="Comma" xfId="1" builtinId="3"/>
    <cellStyle name="Comma 10" xfId="182" xr:uid="{00000000-0005-0000-0000-000074160000}"/>
    <cellStyle name="Comma 10 2" xfId="183" xr:uid="{00000000-0005-0000-0000-000075160000}"/>
    <cellStyle name="Comma 10 2 2" xfId="6449" xr:uid="{00000000-0005-0000-0000-000076160000}"/>
    <cellStyle name="Comma 10 3" xfId="184" xr:uid="{00000000-0005-0000-0000-000077160000}"/>
    <cellStyle name="Comma 10 3 2" xfId="6450" xr:uid="{00000000-0005-0000-0000-000078160000}"/>
    <cellStyle name="Comma 10 4" xfId="6451" xr:uid="{00000000-0005-0000-0000-000079160000}"/>
    <cellStyle name="Comma 10 5" xfId="6448" xr:uid="{00000000-0005-0000-0000-00007A160000}"/>
    <cellStyle name="Comma 11" xfId="185" xr:uid="{00000000-0005-0000-0000-00007B160000}"/>
    <cellStyle name="Comma 11 2" xfId="6452" xr:uid="{00000000-0005-0000-0000-00007C160000}"/>
    <cellStyle name="Comma 12" xfId="846" xr:uid="{00000000-0005-0000-0000-00007D160000}"/>
    <cellStyle name="Comma 12 2" xfId="6453" xr:uid="{00000000-0005-0000-0000-00007E160000}"/>
    <cellStyle name="Comma 13" xfId="6454" xr:uid="{00000000-0005-0000-0000-00007F160000}"/>
    <cellStyle name="Comma 13 2" xfId="6455" xr:uid="{00000000-0005-0000-0000-000080160000}"/>
    <cellStyle name="Comma 14" xfId="6456" xr:uid="{00000000-0005-0000-0000-000081160000}"/>
    <cellStyle name="Comma 15" xfId="6457" xr:uid="{00000000-0005-0000-0000-000082160000}"/>
    <cellStyle name="Comma 16" xfId="6458" xr:uid="{00000000-0005-0000-0000-000083160000}"/>
    <cellStyle name="Comma 17" xfId="6459" xr:uid="{00000000-0005-0000-0000-000084160000}"/>
    <cellStyle name="Comma 18" xfId="849" xr:uid="{00000000-0005-0000-0000-000085160000}"/>
    <cellStyle name="Comma 19" xfId="28174" xr:uid="{00000000-0005-0000-0000-000086160000}"/>
    <cellStyle name="Comma 2" xfId="2" xr:uid="{00000000-0005-0000-0000-000087160000}"/>
    <cellStyle name="Comma 2 2" xfId="3" xr:uid="{00000000-0005-0000-0000-000088160000}"/>
    <cellStyle name="Comma 2 2 2" xfId="187" xr:uid="{00000000-0005-0000-0000-000089160000}"/>
    <cellStyle name="Comma 2 2 2 2" xfId="6462" xr:uid="{00000000-0005-0000-0000-00008A160000}"/>
    <cellStyle name="Comma 2 2 2 3" xfId="6463" xr:uid="{00000000-0005-0000-0000-00008B160000}"/>
    <cellStyle name="Comma 2 2 2 4" xfId="6461" xr:uid="{00000000-0005-0000-0000-00008C160000}"/>
    <cellStyle name="Comma 2 2 3" xfId="186" xr:uid="{00000000-0005-0000-0000-00008D160000}"/>
    <cellStyle name="Comma 2 2 3 2" xfId="6464" xr:uid="{00000000-0005-0000-0000-00008E160000}"/>
    <cellStyle name="Comma 2 2 4" xfId="6465" xr:uid="{00000000-0005-0000-0000-00008F160000}"/>
    <cellStyle name="Comma 2 2 5" xfId="6466" xr:uid="{00000000-0005-0000-0000-000090160000}"/>
    <cellStyle name="Comma 2 3" xfId="4" xr:uid="{00000000-0005-0000-0000-000091160000}"/>
    <cellStyle name="Comma 2 3 2" xfId="189" xr:uid="{00000000-0005-0000-0000-000092160000}"/>
    <cellStyle name="Comma 2 3 3" xfId="190" xr:uid="{00000000-0005-0000-0000-000093160000}"/>
    <cellStyle name="Comma 2 3 4" xfId="191" xr:uid="{00000000-0005-0000-0000-000094160000}"/>
    <cellStyle name="Comma 2 3 5" xfId="188" xr:uid="{00000000-0005-0000-0000-000095160000}"/>
    <cellStyle name="Comma 2 4" xfId="24" xr:uid="{00000000-0005-0000-0000-000096160000}"/>
    <cellStyle name="Comma 2 5" xfId="6460" xr:uid="{00000000-0005-0000-0000-000097160000}"/>
    <cellStyle name="Comma 20" xfId="28177" xr:uid="{00000000-0005-0000-0000-000098160000}"/>
    <cellStyle name="Comma 3" xfId="22" xr:uid="{00000000-0005-0000-0000-000099160000}"/>
    <cellStyle name="Comma 3 10" xfId="6467" xr:uid="{00000000-0005-0000-0000-00009A160000}"/>
    <cellStyle name="Comma 3 2" xfId="193" xr:uid="{00000000-0005-0000-0000-00009B160000}"/>
    <cellStyle name="Comma 3 2 2" xfId="6468" xr:uid="{00000000-0005-0000-0000-00009C160000}"/>
    <cellStyle name="Comma 3 3" xfId="194" xr:uid="{00000000-0005-0000-0000-00009D160000}"/>
    <cellStyle name="Comma 3 3 2" xfId="195" xr:uid="{00000000-0005-0000-0000-00009E160000}"/>
    <cellStyle name="Comma 3 3 2 2" xfId="196" xr:uid="{00000000-0005-0000-0000-00009F160000}"/>
    <cellStyle name="Comma 3 3 2 2 2" xfId="197" xr:uid="{00000000-0005-0000-0000-0000A0160000}"/>
    <cellStyle name="Comma 3 3 2 3" xfId="198" xr:uid="{00000000-0005-0000-0000-0000A1160000}"/>
    <cellStyle name="Comma 3 3 3" xfId="199" xr:uid="{00000000-0005-0000-0000-0000A2160000}"/>
    <cellStyle name="Comma 3 3 3 2" xfId="200" xr:uid="{00000000-0005-0000-0000-0000A3160000}"/>
    <cellStyle name="Comma 3 3 4" xfId="201" xr:uid="{00000000-0005-0000-0000-0000A4160000}"/>
    <cellStyle name="Comma 3 3 5" xfId="6469" xr:uid="{00000000-0005-0000-0000-0000A5160000}"/>
    <cellStyle name="Comma 3 4" xfId="202" xr:uid="{00000000-0005-0000-0000-0000A6160000}"/>
    <cellStyle name="Comma 3 4 2" xfId="203" xr:uid="{00000000-0005-0000-0000-0000A7160000}"/>
    <cellStyle name="Comma 3 4 2 2" xfId="204" xr:uid="{00000000-0005-0000-0000-0000A8160000}"/>
    <cellStyle name="Comma 3 4 3" xfId="205" xr:uid="{00000000-0005-0000-0000-0000A9160000}"/>
    <cellStyle name="Comma 3 5" xfId="206" xr:uid="{00000000-0005-0000-0000-0000AA160000}"/>
    <cellStyle name="Comma 3 5 2" xfId="207" xr:uid="{00000000-0005-0000-0000-0000AB160000}"/>
    <cellStyle name="Comma 3 5 2 2" xfId="208" xr:uid="{00000000-0005-0000-0000-0000AC160000}"/>
    <cellStyle name="Comma 3 5 3" xfId="209" xr:uid="{00000000-0005-0000-0000-0000AD160000}"/>
    <cellStyle name="Comma 3 6" xfId="210" xr:uid="{00000000-0005-0000-0000-0000AE160000}"/>
    <cellStyle name="Comma 3 6 2" xfId="211" xr:uid="{00000000-0005-0000-0000-0000AF160000}"/>
    <cellStyle name="Comma 3 6 2 2" xfId="212" xr:uid="{00000000-0005-0000-0000-0000B0160000}"/>
    <cellStyle name="Comma 3 6 3" xfId="213" xr:uid="{00000000-0005-0000-0000-0000B1160000}"/>
    <cellStyle name="Comma 3 7" xfId="214" xr:uid="{00000000-0005-0000-0000-0000B2160000}"/>
    <cellStyle name="Comma 3 7 2" xfId="215" xr:uid="{00000000-0005-0000-0000-0000B3160000}"/>
    <cellStyle name="Comma 3 8" xfId="216" xr:uid="{00000000-0005-0000-0000-0000B4160000}"/>
    <cellStyle name="Comma 3 9" xfId="192" xr:uid="{00000000-0005-0000-0000-0000B5160000}"/>
    <cellStyle name="Comma 4" xfId="217" xr:uid="{00000000-0005-0000-0000-0000B6160000}"/>
    <cellStyle name="Comma 4 2" xfId="218" xr:uid="{00000000-0005-0000-0000-0000B7160000}"/>
    <cellStyle name="Comma 4 2 2" xfId="219" xr:uid="{00000000-0005-0000-0000-0000B8160000}"/>
    <cellStyle name="Comma 4 2 2 2" xfId="220" xr:uid="{00000000-0005-0000-0000-0000B9160000}"/>
    <cellStyle name="Comma 4 2 2 2 2" xfId="221" xr:uid="{00000000-0005-0000-0000-0000BA160000}"/>
    <cellStyle name="Comma 4 2 2 3" xfId="222" xr:uid="{00000000-0005-0000-0000-0000BB160000}"/>
    <cellStyle name="Comma 4 2 3" xfId="223" xr:uid="{00000000-0005-0000-0000-0000BC160000}"/>
    <cellStyle name="Comma 4 2 3 2" xfId="224" xr:uid="{00000000-0005-0000-0000-0000BD160000}"/>
    <cellStyle name="Comma 4 2 4" xfId="225" xr:uid="{00000000-0005-0000-0000-0000BE160000}"/>
    <cellStyle name="Comma 4 3" xfId="226" xr:uid="{00000000-0005-0000-0000-0000BF160000}"/>
    <cellStyle name="Comma 4 3 2" xfId="227" xr:uid="{00000000-0005-0000-0000-0000C0160000}"/>
    <cellStyle name="Comma 4 3 2 2" xfId="228" xr:uid="{00000000-0005-0000-0000-0000C1160000}"/>
    <cellStyle name="Comma 4 3 3" xfId="229" xr:uid="{00000000-0005-0000-0000-0000C2160000}"/>
    <cellStyle name="Comma 4 4" xfId="230" xr:uid="{00000000-0005-0000-0000-0000C3160000}"/>
    <cellStyle name="Comma 4 4 2" xfId="231" xr:uid="{00000000-0005-0000-0000-0000C4160000}"/>
    <cellStyle name="Comma 4 4 2 2" xfId="232" xr:uid="{00000000-0005-0000-0000-0000C5160000}"/>
    <cellStyle name="Comma 4 4 3" xfId="233" xr:uid="{00000000-0005-0000-0000-0000C6160000}"/>
    <cellStyle name="Comma 4 5" xfId="234" xr:uid="{00000000-0005-0000-0000-0000C7160000}"/>
    <cellStyle name="Comma 4 5 2" xfId="235" xr:uid="{00000000-0005-0000-0000-0000C8160000}"/>
    <cellStyle name="Comma 4 5 2 2" xfId="236" xr:uid="{00000000-0005-0000-0000-0000C9160000}"/>
    <cellStyle name="Comma 4 5 3" xfId="237" xr:uid="{00000000-0005-0000-0000-0000CA160000}"/>
    <cellStyle name="Comma 4 6" xfId="238" xr:uid="{00000000-0005-0000-0000-0000CB160000}"/>
    <cellStyle name="Comma 4 6 2" xfId="239" xr:uid="{00000000-0005-0000-0000-0000CC160000}"/>
    <cellStyle name="Comma 4 7" xfId="240" xr:uid="{00000000-0005-0000-0000-0000CD160000}"/>
    <cellStyle name="Comma 4 8" xfId="6470" xr:uid="{00000000-0005-0000-0000-0000CE160000}"/>
    <cellStyle name="Comma 5" xfId="241" xr:uid="{00000000-0005-0000-0000-0000CF160000}"/>
    <cellStyle name="Comma 5 2" xfId="242" xr:uid="{00000000-0005-0000-0000-0000D0160000}"/>
    <cellStyle name="Comma 5 2 2" xfId="243" xr:uid="{00000000-0005-0000-0000-0000D1160000}"/>
    <cellStyle name="Comma 5 2 2 2" xfId="244" xr:uid="{00000000-0005-0000-0000-0000D2160000}"/>
    <cellStyle name="Comma 5 2 2 2 2" xfId="245" xr:uid="{00000000-0005-0000-0000-0000D3160000}"/>
    <cellStyle name="Comma 5 2 2 3" xfId="246" xr:uid="{00000000-0005-0000-0000-0000D4160000}"/>
    <cellStyle name="Comma 5 2 3" xfId="247" xr:uid="{00000000-0005-0000-0000-0000D5160000}"/>
    <cellStyle name="Comma 5 2 3 2" xfId="248" xr:uid="{00000000-0005-0000-0000-0000D6160000}"/>
    <cellStyle name="Comma 5 2 4" xfId="249" xr:uid="{00000000-0005-0000-0000-0000D7160000}"/>
    <cellStyle name="Comma 5 2 5" xfId="6472" xr:uid="{00000000-0005-0000-0000-0000D8160000}"/>
    <cellStyle name="Comma 5 3" xfId="250" xr:uid="{00000000-0005-0000-0000-0000D9160000}"/>
    <cellStyle name="Comma 5 3 2" xfId="251" xr:uid="{00000000-0005-0000-0000-0000DA160000}"/>
    <cellStyle name="Comma 5 3 2 2" xfId="252" xr:uid="{00000000-0005-0000-0000-0000DB160000}"/>
    <cellStyle name="Comma 5 3 3" xfId="253" xr:uid="{00000000-0005-0000-0000-0000DC160000}"/>
    <cellStyle name="Comma 5 3 4" xfId="6473" xr:uid="{00000000-0005-0000-0000-0000DD160000}"/>
    <cellStyle name="Comma 5 4" xfId="254" xr:uid="{00000000-0005-0000-0000-0000DE160000}"/>
    <cellStyle name="Comma 5 4 2" xfId="255" xr:uid="{00000000-0005-0000-0000-0000DF160000}"/>
    <cellStyle name="Comma 5 4 2 2" xfId="256" xr:uid="{00000000-0005-0000-0000-0000E0160000}"/>
    <cellStyle name="Comma 5 4 3" xfId="257" xr:uid="{00000000-0005-0000-0000-0000E1160000}"/>
    <cellStyle name="Comma 5 4 4" xfId="6474" xr:uid="{00000000-0005-0000-0000-0000E2160000}"/>
    <cellStyle name="Comma 5 5" xfId="258" xr:uid="{00000000-0005-0000-0000-0000E3160000}"/>
    <cellStyle name="Comma 5 5 2" xfId="259" xr:uid="{00000000-0005-0000-0000-0000E4160000}"/>
    <cellStyle name="Comma 5 5 2 2" xfId="260" xr:uid="{00000000-0005-0000-0000-0000E5160000}"/>
    <cellStyle name="Comma 5 5 3" xfId="261" xr:uid="{00000000-0005-0000-0000-0000E6160000}"/>
    <cellStyle name="Comma 5 6" xfId="262" xr:uid="{00000000-0005-0000-0000-0000E7160000}"/>
    <cellStyle name="Comma 5 6 2" xfId="263" xr:uid="{00000000-0005-0000-0000-0000E8160000}"/>
    <cellStyle name="Comma 5 7" xfId="264" xr:uid="{00000000-0005-0000-0000-0000E9160000}"/>
    <cellStyle name="Comma 5 8" xfId="6471" xr:uid="{00000000-0005-0000-0000-0000EA160000}"/>
    <cellStyle name="Comma 6" xfId="265" xr:uid="{00000000-0005-0000-0000-0000EB160000}"/>
    <cellStyle name="Comma 6 2" xfId="6476" xr:uid="{00000000-0005-0000-0000-0000EC160000}"/>
    <cellStyle name="Comma 6 2 2" xfId="6477" xr:uid="{00000000-0005-0000-0000-0000ED160000}"/>
    <cellStyle name="Comma 6 3" xfId="6478" xr:uid="{00000000-0005-0000-0000-0000EE160000}"/>
    <cellStyle name="Comma 6 4" xfId="6475" xr:uid="{00000000-0005-0000-0000-0000EF160000}"/>
    <cellStyle name="Comma 7" xfId="266" xr:uid="{00000000-0005-0000-0000-0000F0160000}"/>
    <cellStyle name="Comma 7 2" xfId="6480" xr:uid="{00000000-0005-0000-0000-0000F1160000}"/>
    <cellStyle name="Comma 7 3" xfId="6479" xr:uid="{00000000-0005-0000-0000-0000F2160000}"/>
    <cellStyle name="Comma 8" xfId="267" xr:uid="{00000000-0005-0000-0000-0000F3160000}"/>
    <cellStyle name="Comma 8 2" xfId="6482" xr:uid="{00000000-0005-0000-0000-0000F4160000}"/>
    <cellStyle name="Comma 8 3" xfId="6483" xr:uid="{00000000-0005-0000-0000-0000F5160000}"/>
    <cellStyle name="Comma 8 4" xfId="6484" xr:uid="{00000000-0005-0000-0000-0000F6160000}"/>
    <cellStyle name="Comma 8 5" xfId="6481" xr:uid="{00000000-0005-0000-0000-0000F7160000}"/>
    <cellStyle name="Comma 9" xfId="268" xr:uid="{00000000-0005-0000-0000-0000F8160000}"/>
    <cellStyle name="Comma 9 2" xfId="6485" xr:uid="{00000000-0005-0000-0000-0000F9160000}"/>
    <cellStyle name="Comma0" xfId="6486" xr:uid="{00000000-0005-0000-0000-0000FA160000}"/>
    <cellStyle name="Comma1 - Style1" xfId="6487" xr:uid="{00000000-0005-0000-0000-0000FB160000}"/>
    <cellStyle name="Currency" xfId="5" builtinId="4"/>
    <cellStyle name="Currency 10" xfId="269" xr:uid="{00000000-0005-0000-0000-0000FD160000}"/>
    <cellStyle name="Currency 10 2" xfId="6488" xr:uid="{00000000-0005-0000-0000-0000FE160000}"/>
    <cellStyle name="Currency 11" xfId="850" xr:uid="{00000000-0005-0000-0000-0000FF160000}"/>
    <cellStyle name="Currency 12" xfId="28176" xr:uid="{00000000-0005-0000-0000-000000170000}"/>
    <cellStyle name="Currency 2" xfId="6" xr:uid="{00000000-0005-0000-0000-000001170000}"/>
    <cellStyle name="Currency 2 10" xfId="270" xr:uid="{00000000-0005-0000-0000-000002170000}"/>
    <cellStyle name="Currency 2 11" xfId="271" xr:uid="{00000000-0005-0000-0000-000003170000}"/>
    <cellStyle name="Currency 2 12" xfId="6489" xr:uid="{00000000-0005-0000-0000-000004170000}"/>
    <cellStyle name="Currency 2 2" xfId="7" xr:uid="{00000000-0005-0000-0000-000005170000}"/>
    <cellStyle name="Currency 2 2 2" xfId="273" xr:uid="{00000000-0005-0000-0000-000006170000}"/>
    <cellStyle name="Currency 2 2 3" xfId="272" xr:uid="{00000000-0005-0000-0000-000007170000}"/>
    <cellStyle name="Currency 2 2 4" xfId="6490" xr:uid="{00000000-0005-0000-0000-000008170000}"/>
    <cellStyle name="Currency 2 3" xfId="8" xr:uid="{00000000-0005-0000-0000-000009170000}"/>
    <cellStyle name="Currency 2 3 2" xfId="275" xr:uid="{00000000-0005-0000-0000-00000A170000}"/>
    <cellStyle name="Currency 2 3 3" xfId="274" xr:uid="{00000000-0005-0000-0000-00000B170000}"/>
    <cellStyle name="Currency 2 3 4" xfId="6491" xr:uid="{00000000-0005-0000-0000-00000C170000}"/>
    <cellStyle name="Currency 2 4" xfId="25" xr:uid="{00000000-0005-0000-0000-00000D170000}"/>
    <cellStyle name="Currency 2 4 2" xfId="277" xr:uid="{00000000-0005-0000-0000-00000E170000}"/>
    <cellStyle name="Currency 2 4 2 2" xfId="278" xr:uid="{00000000-0005-0000-0000-00000F170000}"/>
    <cellStyle name="Currency 2 4 2 2 2" xfId="279" xr:uid="{00000000-0005-0000-0000-000010170000}"/>
    <cellStyle name="Currency 2 4 2 3" xfId="280" xr:uid="{00000000-0005-0000-0000-000011170000}"/>
    <cellStyle name="Currency 2 4 3" xfId="281" xr:uid="{00000000-0005-0000-0000-000012170000}"/>
    <cellStyle name="Currency 2 4 3 2" xfId="282" xr:uid="{00000000-0005-0000-0000-000013170000}"/>
    <cellStyle name="Currency 2 4 4" xfId="283" xr:uid="{00000000-0005-0000-0000-000014170000}"/>
    <cellStyle name="Currency 2 4 5" xfId="276" xr:uid="{00000000-0005-0000-0000-000015170000}"/>
    <cellStyle name="Currency 2 4 6" xfId="6492" xr:uid="{00000000-0005-0000-0000-000016170000}"/>
    <cellStyle name="Currency 2 5" xfId="284" xr:uid="{00000000-0005-0000-0000-000017170000}"/>
    <cellStyle name="Currency 2 5 2" xfId="285" xr:uid="{00000000-0005-0000-0000-000018170000}"/>
    <cellStyle name="Currency 2 5 2 2" xfId="286" xr:uid="{00000000-0005-0000-0000-000019170000}"/>
    <cellStyle name="Currency 2 5 3" xfId="287" xr:uid="{00000000-0005-0000-0000-00001A170000}"/>
    <cellStyle name="Currency 2 6" xfId="288" xr:uid="{00000000-0005-0000-0000-00001B170000}"/>
    <cellStyle name="Currency 2 6 2" xfId="289" xr:uid="{00000000-0005-0000-0000-00001C170000}"/>
    <cellStyle name="Currency 2 6 2 2" xfId="290" xr:uid="{00000000-0005-0000-0000-00001D170000}"/>
    <cellStyle name="Currency 2 6 3" xfId="291" xr:uid="{00000000-0005-0000-0000-00001E170000}"/>
    <cellStyle name="Currency 2 7" xfId="292" xr:uid="{00000000-0005-0000-0000-00001F170000}"/>
    <cellStyle name="Currency 2 7 2" xfId="293" xr:uid="{00000000-0005-0000-0000-000020170000}"/>
    <cellStyle name="Currency 2 7 2 2" xfId="294" xr:uid="{00000000-0005-0000-0000-000021170000}"/>
    <cellStyle name="Currency 2 7 3" xfId="295" xr:uid="{00000000-0005-0000-0000-000022170000}"/>
    <cellStyle name="Currency 2 8" xfId="296" xr:uid="{00000000-0005-0000-0000-000023170000}"/>
    <cellStyle name="Currency 2 8 2" xfId="297" xr:uid="{00000000-0005-0000-0000-000024170000}"/>
    <cellStyle name="Currency 2 9" xfId="298" xr:uid="{00000000-0005-0000-0000-000025170000}"/>
    <cellStyle name="Currency 3" xfId="9" xr:uid="{00000000-0005-0000-0000-000026170000}"/>
    <cellStyle name="Currency 3 2" xfId="299" xr:uid="{00000000-0005-0000-0000-000027170000}"/>
    <cellStyle name="Currency 3 2 2" xfId="6494" xr:uid="{00000000-0005-0000-0000-000028170000}"/>
    <cellStyle name="Currency 3 3" xfId="6495" xr:uid="{00000000-0005-0000-0000-000029170000}"/>
    <cellStyle name="Currency 3 4" xfId="6496" xr:uid="{00000000-0005-0000-0000-00002A170000}"/>
    <cellStyle name="Currency 3 5" xfId="6497" xr:uid="{00000000-0005-0000-0000-00002B170000}"/>
    <cellStyle name="Currency 3 6" xfId="6493" xr:uid="{00000000-0005-0000-0000-00002C170000}"/>
    <cellStyle name="Currency 4" xfId="10" xr:uid="{00000000-0005-0000-0000-00002D170000}"/>
    <cellStyle name="Currency 4 10" xfId="6498" xr:uid="{00000000-0005-0000-0000-00002E170000}"/>
    <cellStyle name="Currency 4 2" xfId="301" xr:uid="{00000000-0005-0000-0000-00002F170000}"/>
    <cellStyle name="Currency 4 2 2" xfId="302" xr:uid="{00000000-0005-0000-0000-000030170000}"/>
    <cellStyle name="Currency 4 2 2 2" xfId="303" xr:uid="{00000000-0005-0000-0000-000031170000}"/>
    <cellStyle name="Currency 4 2 2 2 2" xfId="304" xr:uid="{00000000-0005-0000-0000-000032170000}"/>
    <cellStyle name="Currency 4 2 2 3" xfId="305" xr:uid="{00000000-0005-0000-0000-000033170000}"/>
    <cellStyle name="Currency 4 2 3" xfId="306" xr:uid="{00000000-0005-0000-0000-000034170000}"/>
    <cellStyle name="Currency 4 2 3 2" xfId="307" xr:uid="{00000000-0005-0000-0000-000035170000}"/>
    <cellStyle name="Currency 4 2 4" xfId="308" xr:uid="{00000000-0005-0000-0000-000036170000}"/>
    <cellStyle name="Currency 4 2 5" xfId="6499" xr:uid="{00000000-0005-0000-0000-000037170000}"/>
    <cellStyle name="Currency 4 3" xfId="309" xr:uid="{00000000-0005-0000-0000-000038170000}"/>
    <cellStyle name="Currency 4 3 2" xfId="310" xr:uid="{00000000-0005-0000-0000-000039170000}"/>
    <cellStyle name="Currency 4 3 2 2" xfId="311" xr:uid="{00000000-0005-0000-0000-00003A170000}"/>
    <cellStyle name="Currency 4 3 3" xfId="312" xr:uid="{00000000-0005-0000-0000-00003B170000}"/>
    <cellStyle name="Currency 4 4" xfId="313" xr:uid="{00000000-0005-0000-0000-00003C170000}"/>
    <cellStyle name="Currency 4 4 2" xfId="314" xr:uid="{00000000-0005-0000-0000-00003D170000}"/>
    <cellStyle name="Currency 4 4 2 2" xfId="315" xr:uid="{00000000-0005-0000-0000-00003E170000}"/>
    <cellStyle name="Currency 4 4 3" xfId="316" xr:uid="{00000000-0005-0000-0000-00003F170000}"/>
    <cellStyle name="Currency 4 5" xfId="317" xr:uid="{00000000-0005-0000-0000-000040170000}"/>
    <cellStyle name="Currency 4 5 2" xfId="318" xr:uid="{00000000-0005-0000-0000-000041170000}"/>
    <cellStyle name="Currency 4 5 2 2" xfId="319" xr:uid="{00000000-0005-0000-0000-000042170000}"/>
    <cellStyle name="Currency 4 5 3" xfId="320" xr:uid="{00000000-0005-0000-0000-000043170000}"/>
    <cellStyle name="Currency 4 6" xfId="321" xr:uid="{00000000-0005-0000-0000-000044170000}"/>
    <cellStyle name="Currency 4 6 2" xfId="322" xr:uid="{00000000-0005-0000-0000-000045170000}"/>
    <cellStyle name="Currency 4 7" xfId="323" xr:uid="{00000000-0005-0000-0000-000046170000}"/>
    <cellStyle name="Currency 4 8" xfId="324" xr:uid="{00000000-0005-0000-0000-000047170000}"/>
    <cellStyle name="Currency 4 9" xfId="300" xr:uid="{00000000-0005-0000-0000-000048170000}"/>
    <cellStyle name="Currency 5" xfId="11" xr:uid="{00000000-0005-0000-0000-000049170000}"/>
    <cellStyle name="Currency 5 2" xfId="325" xr:uid="{00000000-0005-0000-0000-00004A170000}"/>
    <cellStyle name="Currency 5 2 2" xfId="326" xr:uid="{00000000-0005-0000-0000-00004B170000}"/>
    <cellStyle name="Currency 5 2 2 2" xfId="327" xr:uid="{00000000-0005-0000-0000-00004C170000}"/>
    <cellStyle name="Currency 5 2 2 2 2" xfId="328" xr:uid="{00000000-0005-0000-0000-00004D170000}"/>
    <cellStyle name="Currency 5 2 2 3" xfId="329" xr:uid="{00000000-0005-0000-0000-00004E170000}"/>
    <cellStyle name="Currency 5 2 3" xfId="330" xr:uid="{00000000-0005-0000-0000-00004F170000}"/>
    <cellStyle name="Currency 5 2 3 2" xfId="331" xr:uid="{00000000-0005-0000-0000-000050170000}"/>
    <cellStyle name="Currency 5 2 4" xfId="332" xr:uid="{00000000-0005-0000-0000-000051170000}"/>
    <cellStyle name="Currency 5 3" xfId="333" xr:uid="{00000000-0005-0000-0000-000052170000}"/>
    <cellStyle name="Currency 5 3 2" xfId="334" xr:uid="{00000000-0005-0000-0000-000053170000}"/>
    <cellStyle name="Currency 5 3 2 2" xfId="335" xr:uid="{00000000-0005-0000-0000-000054170000}"/>
    <cellStyle name="Currency 5 3 3" xfId="336" xr:uid="{00000000-0005-0000-0000-000055170000}"/>
    <cellStyle name="Currency 5 4" xfId="337" xr:uid="{00000000-0005-0000-0000-000056170000}"/>
    <cellStyle name="Currency 5 4 2" xfId="338" xr:uid="{00000000-0005-0000-0000-000057170000}"/>
    <cellStyle name="Currency 5 4 2 2" xfId="339" xr:uid="{00000000-0005-0000-0000-000058170000}"/>
    <cellStyle name="Currency 5 4 3" xfId="340" xr:uid="{00000000-0005-0000-0000-000059170000}"/>
    <cellStyle name="Currency 5 5" xfId="341" xr:uid="{00000000-0005-0000-0000-00005A170000}"/>
    <cellStyle name="Currency 5 5 2" xfId="342" xr:uid="{00000000-0005-0000-0000-00005B170000}"/>
    <cellStyle name="Currency 5 5 2 2" xfId="343" xr:uid="{00000000-0005-0000-0000-00005C170000}"/>
    <cellStyle name="Currency 5 5 3" xfId="344" xr:uid="{00000000-0005-0000-0000-00005D170000}"/>
    <cellStyle name="Currency 5 6" xfId="345" xr:uid="{00000000-0005-0000-0000-00005E170000}"/>
    <cellStyle name="Currency 5 6 2" xfId="346" xr:uid="{00000000-0005-0000-0000-00005F170000}"/>
    <cellStyle name="Currency 5 7" xfId="347" xr:uid="{00000000-0005-0000-0000-000060170000}"/>
    <cellStyle name="Currency 5 8" xfId="348" xr:uid="{00000000-0005-0000-0000-000061170000}"/>
    <cellStyle name="Currency 5 9" xfId="6500" xr:uid="{00000000-0005-0000-0000-000062170000}"/>
    <cellStyle name="Currency 6" xfId="349" xr:uid="{00000000-0005-0000-0000-000063170000}"/>
    <cellStyle name="Currency 6 2" xfId="350" xr:uid="{00000000-0005-0000-0000-000064170000}"/>
    <cellStyle name="Currency 6 3" xfId="6501" xr:uid="{00000000-0005-0000-0000-000065170000}"/>
    <cellStyle name="Currency 7" xfId="351" xr:uid="{00000000-0005-0000-0000-000066170000}"/>
    <cellStyle name="Currency 7 2" xfId="6503" xr:uid="{00000000-0005-0000-0000-000067170000}"/>
    <cellStyle name="Currency 7 3" xfId="6502" xr:uid="{00000000-0005-0000-0000-000068170000}"/>
    <cellStyle name="Currency 8" xfId="352" xr:uid="{00000000-0005-0000-0000-000069170000}"/>
    <cellStyle name="Currency 8 2" xfId="6504" xr:uid="{00000000-0005-0000-0000-00006A170000}"/>
    <cellStyle name="Currency 9" xfId="353" xr:uid="{00000000-0005-0000-0000-00006B170000}"/>
    <cellStyle name="Currency 9 2" xfId="354" xr:uid="{00000000-0005-0000-0000-00006C170000}"/>
    <cellStyle name="Currency 9 3" xfId="6505" xr:uid="{00000000-0005-0000-0000-00006D170000}"/>
    <cellStyle name="Currency0" xfId="6506" xr:uid="{00000000-0005-0000-0000-00006E170000}"/>
    <cellStyle name="DRG Table" xfId="355" xr:uid="{00000000-0005-0000-0000-00006F170000}"/>
    <cellStyle name="Explanatory Text 10" xfId="6507" xr:uid="{00000000-0005-0000-0000-000070170000}"/>
    <cellStyle name="Explanatory Text 2" xfId="356" xr:uid="{00000000-0005-0000-0000-000071170000}"/>
    <cellStyle name="Explanatory Text 2 2" xfId="357" xr:uid="{00000000-0005-0000-0000-000072170000}"/>
    <cellStyle name="Explanatory Text 2 3" xfId="6508" xr:uid="{00000000-0005-0000-0000-000073170000}"/>
    <cellStyle name="Explanatory Text 3" xfId="358" xr:uid="{00000000-0005-0000-0000-000074170000}"/>
    <cellStyle name="Explanatory Text 3 2" xfId="6509" xr:uid="{00000000-0005-0000-0000-000075170000}"/>
    <cellStyle name="Explanatory Text 4" xfId="359" xr:uid="{00000000-0005-0000-0000-000076170000}"/>
    <cellStyle name="Explanatory Text 4 2" xfId="6510" xr:uid="{00000000-0005-0000-0000-000077170000}"/>
    <cellStyle name="Explanatory Text 5" xfId="6511" xr:uid="{00000000-0005-0000-0000-000078170000}"/>
    <cellStyle name="Explanatory Text 6" xfId="6512" xr:uid="{00000000-0005-0000-0000-000079170000}"/>
    <cellStyle name="Explanatory Text 7" xfId="6513" xr:uid="{00000000-0005-0000-0000-00007A170000}"/>
    <cellStyle name="Explanatory Text 8" xfId="6514" xr:uid="{00000000-0005-0000-0000-00007B170000}"/>
    <cellStyle name="Explanatory Text 9" xfId="6515" xr:uid="{00000000-0005-0000-0000-00007C170000}"/>
    <cellStyle name="Fixed2 - Style1" xfId="6516" xr:uid="{00000000-0005-0000-0000-00007D170000}"/>
    <cellStyle name="Followed Hyperlink 2" xfId="360" xr:uid="{00000000-0005-0000-0000-00007E170000}"/>
    <cellStyle name="Good 10" xfId="6517" xr:uid="{00000000-0005-0000-0000-00007F170000}"/>
    <cellStyle name="Good 2" xfId="361" xr:uid="{00000000-0005-0000-0000-000080170000}"/>
    <cellStyle name="Good 2 2" xfId="362" xr:uid="{00000000-0005-0000-0000-000081170000}"/>
    <cellStyle name="Good 2 3" xfId="6518" xr:uid="{00000000-0005-0000-0000-000082170000}"/>
    <cellStyle name="Good 3" xfId="363" xr:uid="{00000000-0005-0000-0000-000083170000}"/>
    <cellStyle name="Good 3 2" xfId="6519" xr:uid="{00000000-0005-0000-0000-000084170000}"/>
    <cellStyle name="Good 4" xfId="364" xr:uid="{00000000-0005-0000-0000-000085170000}"/>
    <cellStyle name="Good 4 2" xfId="6520" xr:uid="{00000000-0005-0000-0000-000086170000}"/>
    <cellStyle name="Good 5" xfId="6521" xr:uid="{00000000-0005-0000-0000-000087170000}"/>
    <cellStyle name="Good 6" xfId="6522" xr:uid="{00000000-0005-0000-0000-000088170000}"/>
    <cellStyle name="Good 7" xfId="6523" xr:uid="{00000000-0005-0000-0000-000089170000}"/>
    <cellStyle name="Good 8" xfId="6524" xr:uid="{00000000-0005-0000-0000-00008A170000}"/>
    <cellStyle name="Good 9" xfId="6525" xr:uid="{00000000-0005-0000-0000-00008B170000}"/>
    <cellStyle name="Heading 1 10" xfId="6526" xr:uid="{00000000-0005-0000-0000-00008C170000}"/>
    <cellStyle name="Heading 1 2" xfId="365" xr:uid="{00000000-0005-0000-0000-00008D170000}"/>
    <cellStyle name="Heading 1 2 2" xfId="366" xr:uid="{00000000-0005-0000-0000-00008E170000}"/>
    <cellStyle name="Heading 1 2 3" xfId="6527" xr:uid="{00000000-0005-0000-0000-00008F170000}"/>
    <cellStyle name="Heading 1 3" xfId="367" xr:uid="{00000000-0005-0000-0000-000090170000}"/>
    <cellStyle name="Heading 1 3 2" xfId="6528" xr:uid="{00000000-0005-0000-0000-000091170000}"/>
    <cellStyle name="Heading 1 4" xfId="368" xr:uid="{00000000-0005-0000-0000-000092170000}"/>
    <cellStyle name="Heading 1 4 2" xfId="6529" xr:uid="{00000000-0005-0000-0000-000093170000}"/>
    <cellStyle name="Heading 1 5" xfId="6530" xr:uid="{00000000-0005-0000-0000-000094170000}"/>
    <cellStyle name="Heading 1 6" xfId="6531" xr:uid="{00000000-0005-0000-0000-000095170000}"/>
    <cellStyle name="Heading 1 7" xfId="6532" xr:uid="{00000000-0005-0000-0000-000096170000}"/>
    <cellStyle name="Heading 1 8" xfId="6533" xr:uid="{00000000-0005-0000-0000-000097170000}"/>
    <cellStyle name="Heading 1 9" xfId="6534" xr:uid="{00000000-0005-0000-0000-000098170000}"/>
    <cellStyle name="Heading 2 10" xfId="6535" xr:uid="{00000000-0005-0000-0000-000099170000}"/>
    <cellStyle name="Heading 2 2" xfId="369" xr:uid="{00000000-0005-0000-0000-00009A170000}"/>
    <cellStyle name="Heading 2 2 2" xfId="370" xr:uid="{00000000-0005-0000-0000-00009B170000}"/>
    <cellStyle name="Heading 2 2 3" xfId="6536" xr:uid="{00000000-0005-0000-0000-00009C170000}"/>
    <cellStyle name="Heading 2 3" xfId="371" xr:uid="{00000000-0005-0000-0000-00009D170000}"/>
    <cellStyle name="Heading 2 3 2" xfId="6537" xr:uid="{00000000-0005-0000-0000-00009E170000}"/>
    <cellStyle name="Heading 2 4" xfId="372" xr:uid="{00000000-0005-0000-0000-00009F170000}"/>
    <cellStyle name="Heading 2 4 2" xfId="6538" xr:uid="{00000000-0005-0000-0000-0000A0170000}"/>
    <cellStyle name="Heading 2 5" xfId="6539" xr:uid="{00000000-0005-0000-0000-0000A1170000}"/>
    <cellStyle name="Heading 2 6" xfId="6540" xr:uid="{00000000-0005-0000-0000-0000A2170000}"/>
    <cellStyle name="Heading 2 7" xfId="6541" xr:uid="{00000000-0005-0000-0000-0000A3170000}"/>
    <cellStyle name="Heading 2 8" xfId="6542" xr:uid="{00000000-0005-0000-0000-0000A4170000}"/>
    <cellStyle name="Heading 2 9" xfId="6543" xr:uid="{00000000-0005-0000-0000-0000A5170000}"/>
    <cellStyle name="Heading 3 10" xfId="6544" xr:uid="{00000000-0005-0000-0000-0000A6170000}"/>
    <cellStyle name="Heading 3 2" xfId="373" xr:uid="{00000000-0005-0000-0000-0000A7170000}"/>
    <cellStyle name="Heading 3 2 2" xfId="374" xr:uid="{00000000-0005-0000-0000-0000A8170000}"/>
    <cellStyle name="Heading 3 2 3" xfId="6545" xr:uid="{00000000-0005-0000-0000-0000A9170000}"/>
    <cellStyle name="Heading 3 3" xfId="375" xr:uid="{00000000-0005-0000-0000-0000AA170000}"/>
    <cellStyle name="Heading 3 3 2" xfId="6546" xr:uid="{00000000-0005-0000-0000-0000AB170000}"/>
    <cellStyle name="Heading 3 4" xfId="376" xr:uid="{00000000-0005-0000-0000-0000AC170000}"/>
    <cellStyle name="Heading 3 4 2" xfId="6547" xr:uid="{00000000-0005-0000-0000-0000AD170000}"/>
    <cellStyle name="Heading 3 5" xfId="6548" xr:uid="{00000000-0005-0000-0000-0000AE170000}"/>
    <cellStyle name="Heading 3 6" xfId="6549" xr:uid="{00000000-0005-0000-0000-0000AF170000}"/>
    <cellStyle name="Heading 3 7" xfId="6550" xr:uid="{00000000-0005-0000-0000-0000B0170000}"/>
    <cellStyle name="Heading 3 8" xfId="6551" xr:uid="{00000000-0005-0000-0000-0000B1170000}"/>
    <cellStyle name="Heading 3 9" xfId="6552" xr:uid="{00000000-0005-0000-0000-0000B2170000}"/>
    <cellStyle name="Heading 4 10" xfId="6553" xr:uid="{00000000-0005-0000-0000-0000B3170000}"/>
    <cellStyle name="Heading 4 2" xfId="377" xr:uid="{00000000-0005-0000-0000-0000B4170000}"/>
    <cellStyle name="Heading 4 2 2" xfId="378" xr:uid="{00000000-0005-0000-0000-0000B5170000}"/>
    <cellStyle name="Heading 4 2 3" xfId="6554" xr:uid="{00000000-0005-0000-0000-0000B6170000}"/>
    <cellStyle name="Heading 4 3" xfId="379" xr:uid="{00000000-0005-0000-0000-0000B7170000}"/>
    <cellStyle name="Heading 4 3 2" xfId="6555" xr:uid="{00000000-0005-0000-0000-0000B8170000}"/>
    <cellStyle name="Heading 4 4" xfId="380" xr:uid="{00000000-0005-0000-0000-0000B9170000}"/>
    <cellStyle name="Heading 4 4 2" xfId="6556" xr:uid="{00000000-0005-0000-0000-0000BA170000}"/>
    <cellStyle name="Heading 4 5" xfId="6557" xr:uid="{00000000-0005-0000-0000-0000BB170000}"/>
    <cellStyle name="Heading 4 6" xfId="6558" xr:uid="{00000000-0005-0000-0000-0000BC170000}"/>
    <cellStyle name="Heading 4 7" xfId="6559" xr:uid="{00000000-0005-0000-0000-0000BD170000}"/>
    <cellStyle name="Heading 4 8" xfId="6560" xr:uid="{00000000-0005-0000-0000-0000BE170000}"/>
    <cellStyle name="Heading 4 9" xfId="6561" xr:uid="{00000000-0005-0000-0000-0000BF170000}"/>
    <cellStyle name="Hyperlink 2" xfId="381" xr:uid="{00000000-0005-0000-0000-0000C0170000}"/>
    <cellStyle name="Hyperlink 2 2" xfId="382" xr:uid="{00000000-0005-0000-0000-0000C1170000}"/>
    <cellStyle name="Hyperlink 3" xfId="383" xr:uid="{00000000-0005-0000-0000-0000C2170000}"/>
    <cellStyle name="Hyperlink 4" xfId="384" xr:uid="{00000000-0005-0000-0000-0000C3170000}"/>
    <cellStyle name="Hyperlink 6" xfId="6562" xr:uid="{00000000-0005-0000-0000-0000C4170000}"/>
    <cellStyle name="Hyperlink 8" xfId="6563" xr:uid="{00000000-0005-0000-0000-0000C5170000}"/>
    <cellStyle name="Input 10" xfId="6564" xr:uid="{00000000-0005-0000-0000-0000C6170000}"/>
    <cellStyle name="Input 2" xfId="385" xr:uid="{00000000-0005-0000-0000-0000C7170000}"/>
    <cellStyle name="Input 2 2" xfId="386" xr:uid="{00000000-0005-0000-0000-0000C8170000}"/>
    <cellStyle name="Input 2 2 2" xfId="387" xr:uid="{00000000-0005-0000-0000-0000C9170000}"/>
    <cellStyle name="Input 2 2 2 2" xfId="388" xr:uid="{00000000-0005-0000-0000-0000CA170000}"/>
    <cellStyle name="Input 2 2 2 2 2" xfId="389" xr:uid="{00000000-0005-0000-0000-0000CB170000}"/>
    <cellStyle name="Input 2 2 2 2 3" xfId="390" xr:uid="{00000000-0005-0000-0000-0000CC170000}"/>
    <cellStyle name="Input 2 2 2 3" xfId="391" xr:uid="{00000000-0005-0000-0000-0000CD170000}"/>
    <cellStyle name="Input 2 2 2 4" xfId="392" xr:uid="{00000000-0005-0000-0000-0000CE170000}"/>
    <cellStyle name="Input 2 2 3" xfId="393" xr:uid="{00000000-0005-0000-0000-0000CF170000}"/>
    <cellStyle name="Input 2 2 3 2" xfId="394" xr:uid="{00000000-0005-0000-0000-0000D0170000}"/>
    <cellStyle name="Input 2 2 3 3" xfId="395" xr:uid="{00000000-0005-0000-0000-0000D1170000}"/>
    <cellStyle name="Input 2 2 4" xfId="396" xr:uid="{00000000-0005-0000-0000-0000D2170000}"/>
    <cellStyle name="Input 2 2 5" xfId="397" xr:uid="{00000000-0005-0000-0000-0000D3170000}"/>
    <cellStyle name="Input 2 3" xfId="398" xr:uid="{00000000-0005-0000-0000-0000D4170000}"/>
    <cellStyle name="Input 2 3 2" xfId="399" xr:uid="{00000000-0005-0000-0000-0000D5170000}"/>
    <cellStyle name="Input 2 3 2 2" xfId="400" xr:uid="{00000000-0005-0000-0000-0000D6170000}"/>
    <cellStyle name="Input 2 3 2 3" xfId="401" xr:uid="{00000000-0005-0000-0000-0000D7170000}"/>
    <cellStyle name="Input 2 3 3" xfId="402" xr:uid="{00000000-0005-0000-0000-0000D8170000}"/>
    <cellStyle name="Input 2 3 4" xfId="403" xr:uid="{00000000-0005-0000-0000-0000D9170000}"/>
    <cellStyle name="Input 2 4" xfId="404" xr:uid="{00000000-0005-0000-0000-0000DA170000}"/>
    <cellStyle name="Input 2 5" xfId="405" xr:uid="{00000000-0005-0000-0000-0000DB170000}"/>
    <cellStyle name="Input 2 5 2" xfId="406" xr:uid="{00000000-0005-0000-0000-0000DC170000}"/>
    <cellStyle name="Input 2 5 3" xfId="407" xr:uid="{00000000-0005-0000-0000-0000DD170000}"/>
    <cellStyle name="Input 2 6" xfId="408" xr:uid="{00000000-0005-0000-0000-0000DE170000}"/>
    <cellStyle name="Input 2 7" xfId="409" xr:uid="{00000000-0005-0000-0000-0000DF170000}"/>
    <cellStyle name="Input 2 8" xfId="6565" xr:uid="{00000000-0005-0000-0000-0000E0170000}"/>
    <cellStyle name="Input 3" xfId="410" xr:uid="{00000000-0005-0000-0000-0000E1170000}"/>
    <cellStyle name="Input 3 2" xfId="411" xr:uid="{00000000-0005-0000-0000-0000E2170000}"/>
    <cellStyle name="Input 3 2 2" xfId="412" xr:uid="{00000000-0005-0000-0000-0000E3170000}"/>
    <cellStyle name="Input 3 2 2 2" xfId="413" xr:uid="{00000000-0005-0000-0000-0000E4170000}"/>
    <cellStyle name="Input 3 2 2 3" xfId="414" xr:uid="{00000000-0005-0000-0000-0000E5170000}"/>
    <cellStyle name="Input 3 2 3" xfId="415" xr:uid="{00000000-0005-0000-0000-0000E6170000}"/>
    <cellStyle name="Input 3 2 4" xfId="416" xr:uid="{00000000-0005-0000-0000-0000E7170000}"/>
    <cellStyle name="Input 3 3" xfId="417" xr:uid="{00000000-0005-0000-0000-0000E8170000}"/>
    <cellStyle name="Input 3 3 2" xfId="418" xr:uid="{00000000-0005-0000-0000-0000E9170000}"/>
    <cellStyle name="Input 3 3 3" xfId="419" xr:uid="{00000000-0005-0000-0000-0000EA170000}"/>
    <cellStyle name="Input 3 4" xfId="420" xr:uid="{00000000-0005-0000-0000-0000EB170000}"/>
    <cellStyle name="Input 3 5" xfId="421" xr:uid="{00000000-0005-0000-0000-0000EC170000}"/>
    <cellStyle name="Input 3 6" xfId="6566" xr:uid="{00000000-0005-0000-0000-0000ED170000}"/>
    <cellStyle name="Input 4" xfId="422" xr:uid="{00000000-0005-0000-0000-0000EE170000}"/>
    <cellStyle name="Input 4 2" xfId="423" xr:uid="{00000000-0005-0000-0000-0000EF170000}"/>
    <cellStyle name="Input 4 2 2" xfId="424" xr:uid="{00000000-0005-0000-0000-0000F0170000}"/>
    <cellStyle name="Input 4 2 3" xfId="425" xr:uid="{00000000-0005-0000-0000-0000F1170000}"/>
    <cellStyle name="Input 4 3" xfId="426" xr:uid="{00000000-0005-0000-0000-0000F2170000}"/>
    <cellStyle name="Input 4 4" xfId="427" xr:uid="{00000000-0005-0000-0000-0000F3170000}"/>
    <cellStyle name="Input 4 5" xfId="6567" xr:uid="{00000000-0005-0000-0000-0000F4170000}"/>
    <cellStyle name="Input 5" xfId="428" xr:uid="{00000000-0005-0000-0000-0000F5170000}"/>
    <cellStyle name="Input 5 2" xfId="429" xr:uid="{00000000-0005-0000-0000-0000F6170000}"/>
    <cellStyle name="Input 5 3" xfId="430" xr:uid="{00000000-0005-0000-0000-0000F7170000}"/>
    <cellStyle name="Input 5 4" xfId="6568" xr:uid="{00000000-0005-0000-0000-0000F8170000}"/>
    <cellStyle name="Input 6" xfId="6569" xr:uid="{00000000-0005-0000-0000-0000F9170000}"/>
    <cellStyle name="Input 7" xfId="6570" xr:uid="{00000000-0005-0000-0000-0000FA170000}"/>
    <cellStyle name="Input 8" xfId="6571" xr:uid="{00000000-0005-0000-0000-0000FB170000}"/>
    <cellStyle name="Input 8 10" xfId="6572" xr:uid="{00000000-0005-0000-0000-0000FC170000}"/>
    <cellStyle name="Input 8 10 10" xfId="6573" xr:uid="{00000000-0005-0000-0000-0000FD170000}"/>
    <cellStyle name="Input 8 10 10 2" xfId="6574" xr:uid="{00000000-0005-0000-0000-0000FE170000}"/>
    <cellStyle name="Input 8 10 11" xfId="6575" xr:uid="{00000000-0005-0000-0000-0000FF170000}"/>
    <cellStyle name="Input 8 10 11 2" xfId="6576" xr:uid="{00000000-0005-0000-0000-000000180000}"/>
    <cellStyle name="Input 8 10 12" xfId="6577" xr:uid="{00000000-0005-0000-0000-000001180000}"/>
    <cellStyle name="Input 8 10 12 2" xfId="6578" xr:uid="{00000000-0005-0000-0000-000002180000}"/>
    <cellStyle name="Input 8 10 13" xfId="6579" xr:uid="{00000000-0005-0000-0000-000003180000}"/>
    <cellStyle name="Input 8 10 13 2" xfId="6580" xr:uid="{00000000-0005-0000-0000-000004180000}"/>
    <cellStyle name="Input 8 10 14" xfId="6581" xr:uid="{00000000-0005-0000-0000-000005180000}"/>
    <cellStyle name="Input 8 10 14 2" xfId="6582" xr:uid="{00000000-0005-0000-0000-000006180000}"/>
    <cellStyle name="Input 8 10 15" xfId="6583" xr:uid="{00000000-0005-0000-0000-000007180000}"/>
    <cellStyle name="Input 8 10 15 2" xfId="6584" xr:uid="{00000000-0005-0000-0000-000008180000}"/>
    <cellStyle name="Input 8 10 16" xfId="6585" xr:uid="{00000000-0005-0000-0000-000009180000}"/>
    <cellStyle name="Input 8 10 16 2" xfId="6586" xr:uid="{00000000-0005-0000-0000-00000A180000}"/>
    <cellStyle name="Input 8 10 17" xfId="6587" xr:uid="{00000000-0005-0000-0000-00000B180000}"/>
    <cellStyle name="Input 8 10 17 2" xfId="6588" xr:uid="{00000000-0005-0000-0000-00000C180000}"/>
    <cellStyle name="Input 8 10 18" xfId="6589" xr:uid="{00000000-0005-0000-0000-00000D180000}"/>
    <cellStyle name="Input 8 10 2" xfId="6590" xr:uid="{00000000-0005-0000-0000-00000E180000}"/>
    <cellStyle name="Input 8 10 2 2" xfId="6591" xr:uid="{00000000-0005-0000-0000-00000F180000}"/>
    <cellStyle name="Input 8 10 3" xfId="6592" xr:uid="{00000000-0005-0000-0000-000010180000}"/>
    <cellStyle name="Input 8 10 3 2" xfId="6593" xr:uid="{00000000-0005-0000-0000-000011180000}"/>
    <cellStyle name="Input 8 10 4" xfId="6594" xr:uid="{00000000-0005-0000-0000-000012180000}"/>
    <cellStyle name="Input 8 10 4 2" xfId="6595" xr:uid="{00000000-0005-0000-0000-000013180000}"/>
    <cellStyle name="Input 8 10 5" xfId="6596" xr:uid="{00000000-0005-0000-0000-000014180000}"/>
    <cellStyle name="Input 8 10 5 2" xfId="6597" xr:uid="{00000000-0005-0000-0000-000015180000}"/>
    <cellStyle name="Input 8 10 6" xfId="6598" xr:uid="{00000000-0005-0000-0000-000016180000}"/>
    <cellStyle name="Input 8 10 6 2" xfId="6599" xr:uid="{00000000-0005-0000-0000-000017180000}"/>
    <cellStyle name="Input 8 10 7" xfId="6600" xr:uid="{00000000-0005-0000-0000-000018180000}"/>
    <cellStyle name="Input 8 10 7 2" xfId="6601" xr:uid="{00000000-0005-0000-0000-000019180000}"/>
    <cellStyle name="Input 8 10 8" xfId="6602" xr:uid="{00000000-0005-0000-0000-00001A180000}"/>
    <cellStyle name="Input 8 10 8 2" xfId="6603" xr:uid="{00000000-0005-0000-0000-00001B180000}"/>
    <cellStyle name="Input 8 10 9" xfId="6604" xr:uid="{00000000-0005-0000-0000-00001C180000}"/>
    <cellStyle name="Input 8 10 9 2" xfId="6605" xr:uid="{00000000-0005-0000-0000-00001D180000}"/>
    <cellStyle name="Input 8 11" xfId="6606" xr:uid="{00000000-0005-0000-0000-00001E180000}"/>
    <cellStyle name="Input 8 11 10" xfId="6607" xr:uid="{00000000-0005-0000-0000-00001F180000}"/>
    <cellStyle name="Input 8 11 10 2" xfId="6608" xr:uid="{00000000-0005-0000-0000-000020180000}"/>
    <cellStyle name="Input 8 11 11" xfId="6609" xr:uid="{00000000-0005-0000-0000-000021180000}"/>
    <cellStyle name="Input 8 11 11 2" xfId="6610" xr:uid="{00000000-0005-0000-0000-000022180000}"/>
    <cellStyle name="Input 8 11 12" xfId="6611" xr:uid="{00000000-0005-0000-0000-000023180000}"/>
    <cellStyle name="Input 8 11 12 2" xfId="6612" xr:uid="{00000000-0005-0000-0000-000024180000}"/>
    <cellStyle name="Input 8 11 13" xfId="6613" xr:uid="{00000000-0005-0000-0000-000025180000}"/>
    <cellStyle name="Input 8 11 13 2" xfId="6614" xr:uid="{00000000-0005-0000-0000-000026180000}"/>
    <cellStyle name="Input 8 11 14" xfId="6615" xr:uid="{00000000-0005-0000-0000-000027180000}"/>
    <cellStyle name="Input 8 11 14 2" xfId="6616" xr:uid="{00000000-0005-0000-0000-000028180000}"/>
    <cellStyle name="Input 8 11 15" xfId="6617" xr:uid="{00000000-0005-0000-0000-000029180000}"/>
    <cellStyle name="Input 8 11 15 2" xfId="6618" xr:uid="{00000000-0005-0000-0000-00002A180000}"/>
    <cellStyle name="Input 8 11 16" xfId="6619" xr:uid="{00000000-0005-0000-0000-00002B180000}"/>
    <cellStyle name="Input 8 11 16 2" xfId="6620" xr:uid="{00000000-0005-0000-0000-00002C180000}"/>
    <cellStyle name="Input 8 11 17" xfId="6621" xr:uid="{00000000-0005-0000-0000-00002D180000}"/>
    <cellStyle name="Input 8 11 17 2" xfId="6622" xr:uid="{00000000-0005-0000-0000-00002E180000}"/>
    <cellStyle name="Input 8 11 18" xfId="6623" xr:uid="{00000000-0005-0000-0000-00002F180000}"/>
    <cellStyle name="Input 8 11 2" xfId="6624" xr:uid="{00000000-0005-0000-0000-000030180000}"/>
    <cellStyle name="Input 8 11 2 2" xfId="6625" xr:uid="{00000000-0005-0000-0000-000031180000}"/>
    <cellStyle name="Input 8 11 3" xfId="6626" xr:uid="{00000000-0005-0000-0000-000032180000}"/>
    <cellStyle name="Input 8 11 3 2" xfId="6627" xr:uid="{00000000-0005-0000-0000-000033180000}"/>
    <cellStyle name="Input 8 11 4" xfId="6628" xr:uid="{00000000-0005-0000-0000-000034180000}"/>
    <cellStyle name="Input 8 11 4 2" xfId="6629" xr:uid="{00000000-0005-0000-0000-000035180000}"/>
    <cellStyle name="Input 8 11 5" xfId="6630" xr:uid="{00000000-0005-0000-0000-000036180000}"/>
    <cellStyle name="Input 8 11 5 2" xfId="6631" xr:uid="{00000000-0005-0000-0000-000037180000}"/>
    <cellStyle name="Input 8 11 6" xfId="6632" xr:uid="{00000000-0005-0000-0000-000038180000}"/>
    <cellStyle name="Input 8 11 6 2" xfId="6633" xr:uid="{00000000-0005-0000-0000-000039180000}"/>
    <cellStyle name="Input 8 11 7" xfId="6634" xr:uid="{00000000-0005-0000-0000-00003A180000}"/>
    <cellStyle name="Input 8 11 7 2" xfId="6635" xr:uid="{00000000-0005-0000-0000-00003B180000}"/>
    <cellStyle name="Input 8 11 8" xfId="6636" xr:uid="{00000000-0005-0000-0000-00003C180000}"/>
    <cellStyle name="Input 8 11 8 2" xfId="6637" xr:uid="{00000000-0005-0000-0000-00003D180000}"/>
    <cellStyle name="Input 8 11 9" xfId="6638" xr:uid="{00000000-0005-0000-0000-00003E180000}"/>
    <cellStyle name="Input 8 11 9 2" xfId="6639" xr:uid="{00000000-0005-0000-0000-00003F180000}"/>
    <cellStyle name="Input 8 12" xfId="6640" xr:uid="{00000000-0005-0000-0000-000040180000}"/>
    <cellStyle name="Input 8 12 10" xfId="6641" xr:uid="{00000000-0005-0000-0000-000041180000}"/>
    <cellStyle name="Input 8 12 10 2" xfId="6642" xr:uid="{00000000-0005-0000-0000-000042180000}"/>
    <cellStyle name="Input 8 12 11" xfId="6643" xr:uid="{00000000-0005-0000-0000-000043180000}"/>
    <cellStyle name="Input 8 12 11 2" xfId="6644" xr:uid="{00000000-0005-0000-0000-000044180000}"/>
    <cellStyle name="Input 8 12 12" xfId="6645" xr:uid="{00000000-0005-0000-0000-000045180000}"/>
    <cellStyle name="Input 8 12 12 2" xfId="6646" xr:uid="{00000000-0005-0000-0000-000046180000}"/>
    <cellStyle name="Input 8 12 13" xfId="6647" xr:uid="{00000000-0005-0000-0000-000047180000}"/>
    <cellStyle name="Input 8 12 13 2" xfId="6648" xr:uid="{00000000-0005-0000-0000-000048180000}"/>
    <cellStyle name="Input 8 12 14" xfId="6649" xr:uid="{00000000-0005-0000-0000-000049180000}"/>
    <cellStyle name="Input 8 12 14 2" xfId="6650" xr:uid="{00000000-0005-0000-0000-00004A180000}"/>
    <cellStyle name="Input 8 12 15" xfId="6651" xr:uid="{00000000-0005-0000-0000-00004B180000}"/>
    <cellStyle name="Input 8 12 15 2" xfId="6652" xr:uid="{00000000-0005-0000-0000-00004C180000}"/>
    <cellStyle name="Input 8 12 16" xfId="6653" xr:uid="{00000000-0005-0000-0000-00004D180000}"/>
    <cellStyle name="Input 8 12 2" xfId="6654" xr:uid="{00000000-0005-0000-0000-00004E180000}"/>
    <cellStyle name="Input 8 12 2 2" xfId="6655" xr:uid="{00000000-0005-0000-0000-00004F180000}"/>
    <cellStyle name="Input 8 12 3" xfId="6656" xr:uid="{00000000-0005-0000-0000-000050180000}"/>
    <cellStyle name="Input 8 12 3 2" xfId="6657" xr:uid="{00000000-0005-0000-0000-000051180000}"/>
    <cellStyle name="Input 8 12 4" xfId="6658" xr:uid="{00000000-0005-0000-0000-000052180000}"/>
    <cellStyle name="Input 8 12 4 2" xfId="6659" xr:uid="{00000000-0005-0000-0000-000053180000}"/>
    <cellStyle name="Input 8 12 5" xfId="6660" xr:uid="{00000000-0005-0000-0000-000054180000}"/>
    <cellStyle name="Input 8 12 5 2" xfId="6661" xr:uid="{00000000-0005-0000-0000-000055180000}"/>
    <cellStyle name="Input 8 12 6" xfId="6662" xr:uid="{00000000-0005-0000-0000-000056180000}"/>
    <cellStyle name="Input 8 12 6 2" xfId="6663" xr:uid="{00000000-0005-0000-0000-000057180000}"/>
    <cellStyle name="Input 8 12 7" xfId="6664" xr:uid="{00000000-0005-0000-0000-000058180000}"/>
    <cellStyle name="Input 8 12 7 2" xfId="6665" xr:uid="{00000000-0005-0000-0000-000059180000}"/>
    <cellStyle name="Input 8 12 8" xfId="6666" xr:uid="{00000000-0005-0000-0000-00005A180000}"/>
    <cellStyle name="Input 8 12 8 2" xfId="6667" xr:uid="{00000000-0005-0000-0000-00005B180000}"/>
    <cellStyle name="Input 8 12 9" xfId="6668" xr:uid="{00000000-0005-0000-0000-00005C180000}"/>
    <cellStyle name="Input 8 12 9 2" xfId="6669" xr:uid="{00000000-0005-0000-0000-00005D180000}"/>
    <cellStyle name="Input 8 13" xfId="6670" xr:uid="{00000000-0005-0000-0000-00005E180000}"/>
    <cellStyle name="Input 8 13 10" xfId="6671" xr:uid="{00000000-0005-0000-0000-00005F180000}"/>
    <cellStyle name="Input 8 13 10 2" xfId="6672" xr:uid="{00000000-0005-0000-0000-000060180000}"/>
    <cellStyle name="Input 8 13 11" xfId="6673" xr:uid="{00000000-0005-0000-0000-000061180000}"/>
    <cellStyle name="Input 8 13 11 2" xfId="6674" xr:uid="{00000000-0005-0000-0000-000062180000}"/>
    <cellStyle name="Input 8 13 12" xfId="6675" xr:uid="{00000000-0005-0000-0000-000063180000}"/>
    <cellStyle name="Input 8 13 12 2" xfId="6676" xr:uid="{00000000-0005-0000-0000-000064180000}"/>
    <cellStyle name="Input 8 13 13" xfId="6677" xr:uid="{00000000-0005-0000-0000-000065180000}"/>
    <cellStyle name="Input 8 13 13 2" xfId="6678" xr:uid="{00000000-0005-0000-0000-000066180000}"/>
    <cellStyle name="Input 8 13 14" xfId="6679" xr:uid="{00000000-0005-0000-0000-000067180000}"/>
    <cellStyle name="Input 8 13 14 2" xfId="6680" xr:uid="{00000000-0005-0000-0000-000068180000}"/>
    <cellStyle name="Input 8 13 15" xfId="6681" xr:uid="{00000000-0005-0000-0000-000069180000}"/>
    <cellStyle name="Input 8 13 15 2" xfId="6682" xr:uid="{00000000-0005-0000-0000-00006A180000}"/>
    <cellStyle name="Input 8 13 16" xfId="6683" xr:uid="{00000000-0005-0000-0000-00006B180000}"/>
    <cellStyle name="Input 8 13 2" xfId="6684" xr:uid="{00000000-0005-0000-0000-00006C180000}"/>
    <cellStyle name="Input 8 13 2 2" xfId="6685" xr:uid="{00000000-0005-0000-0000-00006D180000}"/>
    <cellStyle name="Input 8 13 3" xfId="6686" xr:uid="{00000000-0005-0000-0000-00006E180000}"/>
    <cellStyle name="Input 8 13 3 2" xfId="6687" xr:uid="{00000000-0005-0000-0000-00006F180000}"/>
    <cellStyle name="Input 8 13 4" xfId="6688" xr:uid="{00000000-0005-0000-0000-000070180000}"/>
    <cellStyle name="Input 8 13 4 2" xfId="6689" xr:uid="{00000000-0005-0000-0000-000071180000}"/>
    <cellStyle name="Input 8 13 5" xfId="6690" xr:uid="{00000000-0005-0000-0000-000072180000}"/>
    <cellStyle name="Input 8 13 5 2" xfId="6691" xr:uid="{00000000-0005-0000-0000-000073180000}"/>
    <cellStyle name="Input 8 13 6" xfId="6692" xr:uid="{00000000-0005-0000-0000-000074180000}"/>
    <cellStyle name="Input 8 13 6 2" xfId="6693" xr:uid="{00000000-0005-0000-0000-000075180000}"/>
    <cellStyle name="Input 8 13 7" xfId="6694" xr:uid="{00000000-0005-0000-0000-000076180000}"/>
    <cellStyle name="Input 8 13 7 2" xfId="6695" xr:uid="{00000000-0005-0000-0000-000077180000}"/>
    <cellStyle name="Input 8 13 8" xfId="6696" xr:uid="{00000000-0005-0000-0000-000078180000}"/>
    <cellStyle name="Input 8 13 8 2" xfId="6697" xr:uid="{00000000-0005-0000-0000-000079180000}"/>
    <cellStyle name="Input 8 13 9" xfId="6698" xr:uid="{00000000-0005-0000-0000-00007A180000}"/>
    <cellStyle name="Input 8 13 9 2" xfId="6699" xr:uid="{00000000-0005-0000-0000-00007B180000}"/>
    <cellStyle name="Input 8 14" xfId="6700" xr:uid="{00000000-0005-0000-0000-00007C180000}"/>
    <cellStyle name="Input 8 14 10" xfId="6701" xr:uid="{00000000-0005-0000-0000-00007D180000}"/>
    <cellStyle name="Input 8 14 10 2" xfId="6702" xr:uid="{00000000-0005-0000-0000-00007E180000}"/>
    <cellStyle name="Input 8 14 11" xfId="6703" xr:uid="{00000000-0005-0000-0000-00007F180000}"/>
    <cellStyle name="Input 8 14 11 2" xfId="6704" xr:uid="{00000000-0005-0000-0000-000080180000}"/>
    <cellStyle name="Input 8 14 12" xfId="6705" xr:uid="{00000000-0005-0000-0000-000081180000}"/>
    <cellStyle name="Input 8 14 12 2" xfId="6706" xr:uid="{00000000-0005-0000-0000-000082180000}"/>
    <cellStyle name="Input 8 14 13" xfId="6707" xr:uid="{00000000-0005-0000-0000-000083180000}"/>
    <cellStyle name="Input 8 14 13 2" xfId="6708" xr:uid="{00000000-0005-0000-0000-000084180000}"/>
    <cellStyle name="Input 8 14 14" xfId="6709" xr:uid="{00000000-0005-0000-0000-000085180000}"/>
    <cellStyle name="Input 8 14 14 2" xfId="6710" xr:uid="{00000000-0005-0000-0000-000086180000}"/>
    <cellStyle name="Input 8 14 15" xfId="6711" xr:uid="{00000000-0005-0000-0000-000087180000}"/>
    <cellStyle name="Input 8 14 2" xfId="6712" xr:uid="{00000000-0005-0000-0000-000088180000}"/>
    <cellStyle name="Input 8 14 2 2" xfId="6713" xr:uid="{00000000-0005-0000-0000-000089180000}"/>
    <cellStyle name="Input 8 14 3" xfId="6714" xr:uid="{00000000-0005-0000-0000-00008A180000}"/>
    <cellStyle name="Input 8 14 3 2" xfId="6715" xr:uid="{00000000-0005-0000-0000-00008B180000}"/>
    <cellStyle name="Input 8 14 4" xfId="6716" xr:uid="{00000000-0005-0000-0000-00008C180000}"/>
    <cellStyle name="Input 8 14 4 2" xfId="6717" xr:uid="{00000000-0005-0000-0000-00008D180000}"/>
    <cellStyle name="Input 8 14 5" xfId="6718" xr:uid="{00000000-0005-0000-0000-00008E180000}"/>
    <cellStyle name="Input 8 14 5 2" xfId="6719" xr:uid="{00000000-0005-0000-0000-00008F180000}"/>
    <cellStyle name="Input 8 14 6" xfId="6720" xr:uid="{00000000-0005-0000-0000-000090180000}"/>
    <cellStyle name="Input 8 14 6 2" xfId="6721" xr:uid="{00000000-0005-0000-0000-000091180000}"/>
    <cellStyle name="Input 8 14 7" xfId="6722" xr:uid="{00000000-0005-0000-0000-000092180000}"/>
    <cellStyle name="Input 8 14 7 2" xfId="6723" xr:uid="{00000000-0005-0000-0000-000093180000}"/>
    <cellStyle name="Input 8 14 8" xfId="6724" xr:uid="{00000000-0005-0000-0000-000094180000}"/>
    <cellStyle name="Input 8 14 8 2" xfId="6725" xr:uid="{00000000-0005-0000-0000-000095180000}"/>
    <cellStyle name="Input 8 14 9" xfId="6726" xr:uid="{00000000-0005-0000-0000-000096180000}"/>
    <cellStyle name="Input 8 14 9 2" xfId="6727" xr:uid="{00000000-0005-0000-0000-000097180000}"/>
    <cellStyle name="Input 8 15" xfId="6728" xr:uid="{00000000-0005-0000-0000-000098180000}"/>
    <cellStyle name="Input 8 15 2" xfId="6729" xr:uid="{00000000-0005-0000-0000-000099180000}"/>
    <cellStyle name="Input 8 16" xfId="6730" xr:uid="{00000000-0005-0000-0000-00009A180000}"/>
    <cellStyle name="Input 8 16 2" xfId="6731" xr:uid="{00000000-0005-0000-0000-00009B180000}"/>
    <cellStyle name="Input 8 17" xfId="6732" xr:uid="{00000000-0005-0000-0000-00009C180000}"/>
    <cellStyle name="Input 8 17 2" xfId="6733" xr:uid="{00000000-0005-0000-0000-00009D180000}"/>
    <cellStyle name="Input 8 18" xfId="6734" xr:uid="{00000000-0005-0000-0000-00009E180000}"/>
    <cellStyle name="Input 8 18 2" xfId="6735" xr:uid="{00000000-0005-0000-0000-00009F180000}"/>
    <cellStyle name="Input 8 19" xfId="6736" xr:uid="{00000000-0005-0000-0000-0000A0180000}"/>
    <cellStyle name="Input 8 19 2" xfId="6737" xr:uid="{00000000-0005-0000-0000-0000A1180000}"/>
    <cellStyle name="Input 8 2" xfId="6738" xr:uid="{00000000-0005-0000-0000-0000A2180000}"/>
    <cellStyle name="Input 8 2 10" xfId="6739" xr:uid="{00000000-0005-0000-0000-0000A3180000}"/>
    <cellStyle name="Input 8 2 10 10" xfId="6740" xr:uid="{00000000-0005-0000-0000-0000A4180000}"/>
    <cellStyle name="Input 8 2 10 10 2" xfId="6741" xr:uid="{00000000-0005-0000-0000-0000A5180000}"/>
    <cellStyle name="Input 8 2 10 11" xfId="6742" xr:uid="{00000000-0005-0000-0000-0000A6180000}"/>
    <cellStyle name="Input 8 2 10 11 2" xfId="6743" xr:uid="{00000000-0005-0000-0000-0000A7180000}"/>
    <cellStyle name="Input 8 2 10 12" xfId="6744" xr:uid="{00000000-0005-0000-0000-0000A8180000}"/>
    <cellStyle name="Input 8 2 10 12 2" xfId="6745" xr:uid="{00000000-0005-0000-0000-0000A9180000}"/>
    <cellStyle name="Input 8 2 10 13" xfId="6746" xr:uid="{00000000-0005-0000-0000-0000AA180000}"/>
    <cellStyle name="Input 8 2 10 13 2" xfId="6747" xr:uid="{00000000-0005-0000-0000-0000AB180000}"/>
    <cellStyle name="Input 8 2 10 14" xfId="6748" xr:uid="{00000000-0005-0000-0000-0000AC180000}"/>
    <cellStyle name="Input 8 2 10 14 2" xfId="6749" xr:uid="{00000000-0005-0000-0000-0000AD180000}"/>
    <cellStyle name="Input 8 2 10 15" xfId="6750" xr:uid="{00000000-0005-0000-0000-0000AE180000}"/>
    <cellStyle name="Input 8 2 10 15 2" xfId="6751" xr:uid="{00000000-0005-0000-0000-0000AF180000}"/>
    <cellStyle name="Input 8 2 10 16" xfId="6752" xr:uid="{00000000-0005-0000-0000-0000B0180000}"/>
    <cellStyle name="Input 8 2 10 16 2" xfId="6753" xr:uid="{00000000-0005-0000-0000-0000B1180000}"/>
    <cellStyle name="Input 8 2 10 17" xfId="6754" xr:uid="{00000000-0005-0000-0000-0000B2180000}"/>
    <cellStyle name="Input 8 2 10 17 2" xfId="6755" xr:uid="{00000000-0005-0000-0000-0000B3180000}"/>
    <cellStyle name="Input 8 2 10 18" xfId="6756" xr:uid="{00000000-0005-0000-0000-0000B4180000}"/>
    <cellStyle name="Input 8 2 10 2" xfId="6757" xr:uid="{00000000-0005-0000-0000-0000B5180000}"/>
    <cellStyle name="Input 8 2 10 2 2" xfId="6758" xr:uid="{00000000-0005-0000-0000-0000B6180000}"/>
    <cellStyle name="Input 8 2 10 3" xfId="6759" xr:uid="{00000000-0005-0000-0000-0000B7180000}"/>
    <cellStyle name="Input 8 2 10 3 2" xfId="6760" xr:uid="{00000000-0005-0000-0000-0000B8180000}"/>
    <cellStyle name="Input 8 2 10 4" xfId="6761" xr:uid="{00000000-0005-0000-0000-0000B9180000}"/>
    <cellStyle name="Input 8 2 10 4 2" xfId="6762" xr:uid="{00000000-0005-0000-0000-0000BA180000}"/>
    <cellStyle name="Input 8 2 10 5" xfId="6763" xr:uid="{00000000-0005-0000-0000-0000BB180000}"/>
    <cellStyle name="Input 8 2 10 5 2" xfId="6764" xr:uid="{00000000-0005-0000-0000-0000BC180000}"/>
    <cellStyle name="Input 8 2 10 6" xfId="6765" xr:uid="{00000000-0005-0000-0000-0000BD180000}"/>
    <cellStyle name="Input 8 2 10 6 2" xfId="6766" xr:uid="{00000000-0005-0000-0000-0000BE180000}"/>
    <cellStyle name="Input 8 2 10 7" xfId="6767" xr:uid="{00000000-0005-0000-0000-0000BF180000}"/>
    <cellStyle name="Input 8 2 10 7 2" xfId="6768" xr:uid="{00000000-0005-0000-0000-0000C0180000}"/>
    <cellStyle name="Input 8 2 10 8" xfId="6769" xr:uid="{00000000-0005-0000-0000-0000C1180000}"/>
    <cellStyle name="Input 8 2 10 8 2" xfId="6770" xr:uid="{00000000-0005-0000-0000-0000C2180000}"/>
    <cellStyle name="Input 8 2 10 9" xfId="6771" xr:uid="{00000000-0005-0000-0000-0000C3180000}"/>
    <cellStyle name="Input 8 2 10 9 2" xfId="6772" xr:uid="{00000000-0005-0000-0000-0000C4180000}"/>
    <cellStyle name="Input 8 2 11" xfId="6773" xr:uid="{00000000-0005-0000-0000-0000C5180000}"/>
    <cellStyle name="Input 8 2 11 10" xfId="6774" xr:uid="{00000000-0005-0000-0000-0000C6180000}"/>
    <cellStyle name="Input 8 2 11 10 2" xfId="6775" xr:uid="{00000000-0005-0000-0000-0000C7180000}"/>
    <cellStyle name="Input 8 2 11 11" xfId="6776" xr:uid="{00000000-0005-0000-0000-0000C8180000}"/>
    <cellStyle name="Input 8 2 11 11 2" xfId="6777" xr:uid="{00000000-0005-0000-0000-0000C9180000}"/>
    <cellStyle name="Input 8 2 11 12" xfId="6778" xr:uid="{00000000-0005-0000-0000-0000CA180000}"/>
    <cellStyle name="Input 8 2 11 12 2" xfId="6779" xr:uid="{00000000-0005-0000-0000-0000CB180000}"/>
    <cellStyle name="Input 8 2 11 13" xfId="6780" xr:uid="{00000000-0005-0000-0000-0000CC180000}"/>
    <cellStyle name="Input 8 2 11 13 2" xfId="6781" xr:uid="{00000000-0005-0000-0000-0000CD180000}"/>
    <cellStyle name="Input 8 2 11 14" xfId="6782" xr:uid="{00000000-0005-0000-0000-0000CE180000}"/>
    <cellStyle name="Input 8 2 11 14 2" xfId="6783" xr:uid="{00000000-0005-0000-0000-0000CF180000}"/>
    <cellStyle name="Input 8 2 11 15" xfId="6784" xr:uid="{00000000-0005-0000-0000-0000D0180000}"/>
    <cellStyle name="Input 8 2 11 15 2" xfId="6785" xr:uid="{00000000-0005-0000-0000-0000D1180000}"/>
    <cellStyle name="Input 8 2 11 16" xfId="6786" xr:uid="{00000000-0005-0000-0000-0000D2180000}"/>
    <cellStyle name="Input 8 2 11 2" xfId="6787" xr:uid="{00000000-0005-0000-0000-0000D3180000}"/>
    <cellStyle name="Input 8 2 11 2 2" xfId="6788" xr:uid="{00000000-0005-0000-0000-0000D4180000}"/>
    <cellStyle name="Input 8 2 11 3" xfId="6789" xr:uid="{00000000-0005-0000-0000-0000D5180000}"/>
    <cellStyle name="Input 8 2 11 3 2" xfId="6790" xr:uid="{00000000-0005-0000-0000-0000D6180000}"/>
    <cellStyle name="Input 8 2 11 4" xfId="6791" xr:uid="{00000000-0005-0000-0000-0000D7180000}"/>
    <cellStyle name="Input 8 2 11 4 2" xfId="6792" xr:uid="{00000000-0005-0000-0000-0000D8180000}"/>
    <cellStyle name="Input 8 2 11 5" xfId="6793" xr:uid="{00000000-0005-0000-0000-0000D9180000}"/>
    <cellStyle name="Input 8 2 11 5 2" xfId="6794" xr:uid="{00000000-0005-0000-0000-0000DA180000}"/>
    <cellStyle name="Input 8 2 11 6" xfId="6795" xr:uid="{00000000-0005-0000-0000-0000DB180000}"/>
    <cellStyle name="Input 8 2 11 6 2" xfId="6796" xr:uid="{00000000-0005-0000-0000-0000DC180000}"/>
    <cellStyle name="Input 8 2 11 7" xfId="6797" xr:uid="{00000000-0005-0000-0000-0000DD180000}"/>
    <cellStyle name="Input 8 2 11 7 2" xfId="6798" xr:uid="{00000000-0005-0000-0000-0000DE180000}"/>
    <cellStyle name="Input 8 2 11 8" xfId="6799" xr:uid="{00000000-0005-0000-0000-0000DF180000}"/>
    <cellStyle name="Input 8 2 11 8 2" xfId="6800" xr:uid="{00000000-0005-0000-0000-0000E0180000}"/>
    <cellStyle name="Input 8 2 11 9" xfId="6801" xr:uid="{00000000-0005-0000-0000-0000E1180000}"/>
    <cellStyle name="Input 8 2 11 9 2" xfId="6802" xr:uid="{00000000-0005-0000-0000-0000E2180000}"/>
    <cellStyle name="Input 8 2 12" xfId="6803" xr:uid="{00000000-0005-0000-0000-0000E3180000}"/>
    <cellStyle name="Input 8 2 12 10" xfId="6804" xr:uid="{00000000-0005-0000-0000-0000E4180000}"/>
    <cellStyle name="Input 8 2 12 10 2" xfId="6805" xr:uid="{00000000-0005-0000-0000-0000E5180000}"/>
    <cellStyle name="Input 8 2 12 11" xfId="6806" xr:uid="{00000000-0005-0000-0000-0000E6180000}"/>
    <cellStyle name="Input 8 2 12 11 2" xfId="6807" xr:uid="{00000000-0005-0000-0000-0000E7180000}"/>
    <cellStyle name="Input 8 2 12 12" xfId="6808" xr:uid="{00000000-0005-0000-0000-0000E8180000}"/>
    <cellStyle name="Input 8 2 12 12 2" xfId="6809" xr:uid="{00000000-0005-0000-0000-0000E9180000}"/>
    <cellStyle name="Input 8 2 12 13" xfId="6810" xr:uid="{00000000-0005-0000-0000-0000EA180000}"/>
    <cellStyle name="Input 8 2 12 13 2" xfId="6811" xr:uid="{00000000-0005-0000-0000-0000EB180000}"/>
    <cellStyle name="Input 8 2 12 14" xfId="6812" xr:uid="{00000000-0005-0000-0000-0000EC180000}"/>
    <cellStyle name="Input 8 2 12 14 2" xfId="6813" xr:uid="{00000000-0005-0000-0000-0000ED180000}"/>
    <cellStyle name="Input 8 2 12 15" xfId="6814" xr:uid="{00000000-0005-0000-0000-0000EE180000}"/>
    <cellStyle name="Input 8 2 12 15 2" xfId="6815" xr:uid="{00000000-0005-0000-0000-0000EF180000}"/>
    <cellStyle name="Input 8 2 12 16" xfId="6816" xr:uid="{00000000-0005-0000-0000-0000F0180000}"/>
    <cellStyle name="Input 8 2 12 2" xfId="6817" xr:uid="{00000000-0005-0000-0000-0000F1180000}"/>
    <cellStyle name="Input 8 2 12 2 2" xfId="6818" xr:uid="{00000000-0005-0000-0000-0000F2180000}"/>
    <cellStyle name="Input 8 2 12 3" xfId="6819" xr:uid="{00000000-0005-0000-0000-0000F3180000}"/>
    <cellStyle name="Input 8 2 12 3 2" xfId="6820" xr:uid="{00000000-0005-0000-0000-0000F4180000}"/>
    <cellStyle name="Input 8 2 12 4" xfId="6821" xr:uid="{00000000-0005-0000-0000-0000F5180000}"/>
    <cellStyle name="Input 8 2 12 4 2" xfId="6822" xr:uid="{00000000-0005-0000-0000-0000F6180000}"/>
    <cellStyle name="Input 8 2 12 5" xfId="6823" xr:uid="{00000000-0005-0000-0000-0000F7180000}"/>
    <cellStyle name="Input 8 2 12 5 2" xfId="6824" xr:uid="{00000000-0005-0000-0000-0000F8180000}"/>
    <cellStyle name="Input 8 2 12 6" xfId="6825" xr:uid="{00000000-0005-0000-0000-0000F9180000}"/>
    <cellStyle name="Input 8 2 12 6 2" xfId="6826" xr:uid="{00000000-0005-0000-0000-0000FA180000}"/>
    <cellStyle name="Input 8 2 12 7" xfId="6827" xr:uid="{00000000-0005-0000-0000-0000FB180000}"/>
    <cellStyle name="Input 8 2 12 7 2" xfId="6828" xr:uid="{00000000-0005-0000-0000-0000FC180000}"/>
    <cellStyle name="Input 8 2 12 8" xfId="6829" xr:uid="{00000000-0005-0000-0000-0000FD180000}"/>
    <cellStyle name="Input 8 2 12 8 2" xfId="6830" xr:uid="{00000000-0005-0000-0000-0000FE180000}"/>
    <cellStyle name="Input 8 2 12 9" xfId="6831" xr:uid="{00000000-0005-0000-0000-0000FF180000}"/>
    <cellStyle name="Input 8 2 12 9 2" xfId="6832" xr:uid="{00000000-0005-0000-0000-000000190000}"/>
    <cellStyle name="Input 8 2 13" xfId="6833" xr:uid="{00000000-0005-0000-0000-000001190000}"/>
    <cellStyle name="Input 8 2 13 10" xfId="6834" xr:uid="{00000000-0005-0000-0000-000002190000}"/>
    <cellStyle name="Input 8 2 13 10 2" xfId="6835" xr:uid="{00000000-0005-0000-0000-000003190000}"/>
    <cellStyle name="Input 8 2 13 11" xfId="6836" xr:uid="{00000000-0005-0000-0000-000004190000}"/>
    <cellStyle name="Input 8 2 13 11 2" xfId="6837" xr:uid="{00000000-0005-0000-0000-000005190000}"/>
    <cellStyle name="Input 8 2 13 12" xfId="6838" xr:uid="{00000000-0005-0000-0000-000006190000}"/>
    <cellStyle name="Input 8 2 13 12 2" xfId="6839" xr:uid="{00000000-0005-0000-0000-000007190000}"/>
    <cellStyle name="Input 8 2 13 13" xfId="6840" xr:uid="{00000000-0005-0000-0000-000008190000}"/>
    <cellStyle name="Input 8 2 13 13 2" xfId="6841" xr:uid="{00000000-0005-0000-0000-000009190000}"/>
    <cellStyle name="Input 8 2 13 14" xfId="6842" xr:uid="{00000000-0005-0000-0000-00000A190000}"/>
    <cellStyle name="Input 8 2 13 14 2" xfId="6843" xr:uid="{00000000-0005-0000-0000-00000B190000}"/>
    <cellStyle name="Input 8 2 13 15" xfId="6844" xr:uid="{00000000-0005-0000-0000-00000C190000}"/>
    <cellStyle name="Input 8 2 13 2" xfId="6845" xr:uid="{00000000-0005-0000-0000-00000D190000}"/>
    <cellStyle name="Input 8 2 13 2 2" xfId="6846" xr:uid="{00000000-0005-0000-0000-00000E190000}"/>
    <cellStyle name="Input 8 2 13 3" xfId="6847" xr:uid="{00000000-0005-0000-0000-00000F190000}"/>
    <cellStyle name="Input 8 2 13 3 2" xfId="6848" xr:uid="{00000000-0005-0000-0000-000010190000}"/>
    <cellStyle name="Input 8 2 13 4" xfId="6849" xr:uid="{00000000-0005-0000-0000-000011190000}"/>
    <cellStyle name="Input 8 2 13 4 2" xfId="6850" xr:uid="{00000000-0005-0000-0000-000012190000}"/>
    <cellStyle name="Input 8 2 13 5" xfId="6851" xr:uid="{00000000-0005-0000-0000-000013190000}"/>
    <cellStyle name="Input 8 2 13 5 2" xfId="6852" xr:uid="{00000000-0005-0000-0000-000014190000}"/>
    <cellStyle name="Input 8 2 13 6" xfId="6853" xr:uid="{00000000-0005-0000-0000-000015190000}"/>
    <cellStyle name="Input 8 2 13 6 2" xfId="6854" xr:uid="{00000000-0005-0000-0000-000016190000}"/>
    <cellStyle name="Input 8 2 13 7" xfId="6855" xr:uid="{00000000-0005-0000-0000-000017190000}"/>
    <cellStyle name="Input 8 2 13 7 2" xfId="6856" xr:uid="{00000000-0005-0000-0000-000018190000}"/>
    <cellStyle name="Input 8 2 13 8" xfId="6857" xr:uid="{00000000-0005-0000-0000-000019190000}"/>
    <cellStyle name="Input 8 2 13 8 2" xfId="6858" xr:uid="{00000000-0005-0000-0000-00001A190000}"/>
    <cellStyle name="Input 8 2 13 9" xfId="6859" xr:uid="{00000000-0005-0000-0000-00001B190000}"/>
    <cellStyle name="Input 8 2 13 9 2" xfId="6860" xr:uid="{00000000-0005-0000-0000-00001C190000}"/>
    <cellStyle name="Input 8 2 14" xfId="6861" xr:uid="{00000000-0005-0000-0000-00001D190000}"/>
    <cellStyle name="Input 8 2 14 2" xfId="6862" xr:uid="{00000000-0005-0000-0000-00001E190000}"/>
    <cellStyle name="Input 8 2 15" xfId="6863" xr:uid="{00000000-0005-0000-0000-00001F190000}"/>
    <cellStyle name="Input 8 2 15 2" xfId="6864" xr:uid="{00000000-0005-0000-0000-000020190000}"/>
    <cellStyle name="Input 8 2 16" xfId="6865" xr:uid="{00000000-0005-0000-0000-000021190000}"/>
    <cellStyle name="Input 8 2 16 2" xfId="6866" xr:uid="{00000000-0005-0000-0000-000022190000}"/>
    <cellStyle name="Input 8 2 17" xfId="6867" xr:uid="{00000000-0005-0000-0000-000023190000}"/>
    <cellStyle name="Input 8 2 17 2" xfId="6868" xr:uid="{00000000-0005-0000-0000-000024190000}"/>
    <cellStyle name="Input 8 2 18" xfId="6869" xr:uid="{00000000-0005-0000-0000-000025190000}"/>
    <cellStyle name="Input 8 2 18 2" xfId="6870" xr:uid="{00000000-0005-0000-0000-000026190000}"/>
    <cellStyle name="Input 8 2 19" xfId="6871" xr:uid="{00000000-0005-0000-0000-000027190000}"/>
    <cellStyle name="Input 8 2 19 2" xfId="6872" xr:uid="{00000000-0005-0000-0000-000028190000}"/>
    <cellStyle name="Input 8 2 2" xfId="6873" xr:uid="{00000000-0005-0000-0000-000029190000}"/>
    <cellStyle name="Input 8 2 2 10" xfId="6874" xr:uid="{00000000-0005-0000-0000-00002A190000}"/>
    <cellStyle name="Input 8 2 2 10 2" xfId="6875" xr:uid="{00000000-0005-0000-0000-00002B190000}"/>
    <cellStyle name="Input 8 2 2 11" xfId="6876" xr:uid="{00000000-0005-0000-0000-00002C190000}"/>
    <cellStyle name="Input 8 2 2 11 2" xfId="6877" xr:uid="{00000000-0005-0000-0000-00002D190000}"/>
    <cellStyle name="Input 8 2 2 12" xfId="6878" xr:uid="{00000000-0005-0000-0000-00002E190000}"/>
    <cellStyle name="Input 8 2 2 12 2" xfId="6879" xr:uid="{00000000-0005-0000-0000-00002F190000}"/>
    <cellStyle name="Input 8 2 2 13" xfId="6880" xr:uid="{00000000-0005-0000-0000-000030190000}"/>
    <cellStyle name="Input 8 2 2 13 2" xfId="6881" xr:uid="{00000000-0005-0000-0000-000031190000}"/>
    <cellStyle name="Input 8 2 2 14" xfId="6882" xr:uid="{00000000-0005-0000-0000-000032190000}"/>
    <cellStyle name="Input 8 2 2 14 2" xfId="6883" xr:uid="{00000000-0005-0000-0000-000033190000}"/>
    <cellStyle name="Input 8 2 2 15" xfId="6884" xr:uid="{00000000-0005-0000-0000-000034190000}"/>
    <cellStyle name="Input 8 2 2 15 2" xfId="6885" xr:uid="{00000000-0005-0000-0000-000035190000}"/>
    <cellStyle name="Input 8 2 2 16" xfId="6886" xr:uid="{00000000-0005-0000-0000-000036190000}"/>
    <cellStyle name="Input 8 2 2 16 2" xfId="6887" xr:uid="{00000000-0005-0000-0000-000037190000}"/>
    <cellStyle name="Input 8 2 2 17" xfId="6888" xr:uid="{00000000-0005-0000-0000-000038190000}"/>
    <cellStyle name="Input 8 2 2 17 2" xfId="6889" xr:uid="{00000000-0005-0000-0000-000039190000}"/>
    <cellStyle name="Input 8 2 2 18" xfId="6890" xr:uid="{00000000-0005-0000-0000-00003A190000}"/>
    <cellStyle name="Input 8 2 2 18 2" xfId="6891" xr:uid="{00000000-0005-0000-0000-00003B190000}"/>
    <cellStyle name="Input 8 2 2 19" xfId="6892" xr:uid="{00000000-0005-0000-0000-00003C190000}"/>
    <cellStyle name="Input 8 2 2 19 2" xfId="6893" xr:uid="{00000000-0005-0000-0000-00003D190000}"/>
    <cellStyle name="Input 8 2 2 2" xfId="6894" xr:uid="{00000000-0005-0000-0000-00003E190000}"/>
    <cellStyle name="Input 8 2 2 2 10" xfId="6895" xr:uid="{00000000-0005-0000-0000-00003F190000}"/>
    <cellStyle name="Input 8 2 2 2 10 2" xfId="6896" xr:uid="{00000000-0005-0000-0000-000040190000}"/>
    <cellStyle name="Input 8 2 2 2 11" xfId="6897" xr:uid="{00000000-0005-0000-0000-000041190000}"/>
    <cellStyle name="Input 8 2 2 2 11 2" xfId="6898" xr:uid="{00000000-0005-0000-0000-000042190000}"/>
    <cellStyle name="Input 8 2 2 2 12" xfId="6899" xr:uid="{00000000-0005-0000-0000-000043190000}"/>
    <cellStyle name="Input 8 2 2 2 12 2" xfId="6900" xr:uid="{00000000-0005-0000-0000-000044190000}"/>
    <cellStyle name="Input 8 2 2 2 13" xfId="6901" xr:uid="{00000000-0005-0000-0000-000045190000}"/>
    <cellStyle name="Input 8 2 2 2 13 2" xfId="6902" xr:uid="{00000000-0005-0000-0000-000046190000}"/>
    <cellStyle name="Input 8 2 2 2 14" xfId="6903" xr:uid="{00000000-0005-0000-0000-000047190000}"/>
    <cellStyle name="Input 8 2 2 2 14 2" xfId="6904" xr:uid="{00000000-0005-0000-0000-000048190000}"/>
    <cellStyle name="Input 8 2 2 2 15" xfId="6905" xr:uid="{00000000-0005-0000-0000-000049190000}"/>
    <cellStyle name="Input 8 2 2 2 15 2" xfId="6906" xr:uid="{00000000-0005-0000-0000-00004A190000}"/>
    <cellStyle name="Input 8 2 2 2 16" xfId="6907" xr:uid="{00000000-0005-0000-0000-00004B190000}"/>
    <cellStyle name="Input 8 2 2 2 16 2" xfId="6908" xr:uid="{00000000-0005-0000-0000-00004C190000}"/>
    <cellStyle name="Input 8 2 2 2 17" xfId="6909" xr:uid="{00000000-0005-0000-0000-00004D190000}"/>
    <cellStyle name="Input 8 2 2 2 17 2" xfId="6910" xr:uid="{00000000-0005-0000-0000-00004E190000}"/>
    <cellStyle name="Input 8 2 2 2 18" xfId="6911" xr:uid="{00000000-0005-0000-0000-00004F190000}"/>
    <cellStyle name="Input 8 2 2 2 18 2" xfId="6912" xr:uid="{00000000-0005-0000-0000-000050190000}"/>
    <cellStyle name="Input 8 2 2 2 19" xfId="6913" xr:uid="{00000000-0005-0000-0000-000051190000}"/>
    <cellStyle name="Input 8 2 2 2 2" xfId="6914" xr:uid="{00000000-0005-0000-0000-000052190000}"/>
    <cellStyle name="Input 8 2 2 2 2 2" xfId="6915" xr:uid="{00000000-0005-0000-0000-000053190000}"/>
    <cellStyle name="Input 8 2 2 2 3" xfId="6916" xr:uid="{00000000-0005-0000-0000-000054190000}"/>
    <cellStyle name="Input 8 2 2 2 3 2" xfId="6917" xr:uid="{00000000-0005-0000-0000-000055190000}"/>
    <cellStyle name="Input 8 2 2 2 4" xfId="6918" xr:uid="{00000000-0005-0000-0000-000056190000}"/>
    <cellStyle name="Input 8 2 2 2 4 2" xfId="6919" xr:uid="{00000000-0005-0000-0000-000057190000}"/>
    <cellStyle name="Input 8 2 2 2 5" xfId="6920" xr:uid="{00000000-0005-0000-0000-000058190000}"/>
    <cellStyle name="Input 8 2 2 2 5 2" xfId="6921" xr:uid="{00000000-0005-0000-0000-000059190000}"/>
    <cellStyle name="Input 8 2 2 2 6" xfId="6922" xr:uid="{00000000-0005-0000-0000-00005A190000}"/>
    <cellStyle name="Input 8 2 2 2 6 2" xfId="6923" xr:uid="{00000000-0005-0000-0000-00005B190000}"/>
    <cellStyle name="Input 8 2 2 2 7" xfId="6924" xr:uid="{00000000-0005-0000-0000-00005C190000}"/>
    <cellStyle name="Input 8 2 2 2 7 2" xfId="6925" xr:uid="{00000000-0005-0000-0000-00005D190000}"/>
    <cellStyle name="Input 8 2 2 2 8" xfId="6926" xr:uid="{00000000-0005-0000-0000-00005E190000}"/>
    <cellStyle name="Input 8 2 2 2 8 2" xfId="6927" xr:uid="{00000000-0005-0000-0000-00005F190000}"/>
    <cellStyle name="Input 8 2 2 2 9" xfId="6928" xr:uid="{00000000-0005-0000-0000-000060190000}"/>
    <cellStyle name="Input 8 2 2 2 9 2" xfId="6929" xr:uid="{00000000-0005-0000-0000-000061190000}"/>
    <cellStyle name="Input 8 2 2 20" xfId="6930" xr:uid="{00000000-0005-0000-0000-000062190000}"/>
    <cellStyle name="Input 8 2 2 3" xfId="6931" xr:uid="{00000000-0005-0000-0000-000063190000}"/>
    <cellStyle name="Input 8 2 2 3 10" xfId="6932" xr:uid="{00000000-0005-0000-0000-000064190000}"/>
    <cellStyle name="Input 8 2 2 3 10 2" xfId="6933" xr:uid="{00000000-0005-0000-0000-000065190000}"/>
    <cellStyle name="Input 8 2 2 3 11" xfId="6934" xr:uid="{00000000-0005-0000-0000-000066190000}"/>
    <cellStyle name="Input 8 2 2 3 11 2" xfId="6935" xr:uid="{00000000-0005-0000-0000-000067190000}"/>
    <cellStyle name="Input 8 2 2 3 12" xfId="6936" xr:uid="{00000000-0005-0000-0000-000068190000}"/>
    <cellStyle name="Input 8 2 2 3 12 2" xfId="6937" xr:uid="{00000000-0005-0000-0000-000069190000}"/>
    <cellStyle name="Input 8 2 2 3 13" xfId="6938" xr:uid="{00000000-0005-0000-0000-00006A190000}"/>
    <cellStyle name="Input 8 2 2 3 13 2" xfId="6939" xr:uid="{00000000-0005-0000-0000-00006B190000}"/>
    <cellStyle name="Input 8 2 2 3 14" xfId="6940" xr:uid="{00000000-0005-0000-0000-00006C190000}"/>
    <cellStyle name="Input 8 2 2 3 14 2" xfId="6941" xr:uid="{00000000-0005-0000-0000-00006D190000}"/>
    <cellStyle name="Input 8 2 2 3 15" xfId="6942" xr:uid="{00000000-0005-0000-0000-00006E190000}"/>
    <cellStyle name="Input 8 2 2 3 15 2" xfId="6943" xr:uid="{00000000-0005-0000-0000-00006F190000}"/>
    <cellStyle name="Input 8 2 2 3 16" xfId="6944" xr:uid="{00000000-0005-0000-0000-000070190000}"/>
    <cellStyle name="Input 8 2 2 3 16 2" xfId="6945" xr:uid="{00000000-0005-0000-0000-000071190000}"/>
    <cellStyle name="Input 8 2 2 3 17" xfId="6946" xr:uid="{00000000-0005-0000-0000-000072190000}"/>
    <cellStyle name="Input 8 2 2 3 17 2" xfId="6947" xr:uid="{00000000-0005-0000-0000-000073190000}"/>
    <cellStyle name="Input 8 2 2 3 18" xfId="6948" xr:uid="{00000000-0005-0000-0000-000074190000}"/>
    <cellStyle name="Input 8 2 2 3 18 2" xfId="6949" xr:uid="{00000000-0005-0000-0000-000075190000}"/>
    <cellStyle name="Input 8 2 2 3 19" xfId="6950" xr:uid="{00000000-0005-0000-0000-000076190000}"/>
    <cellStyle name="Input 8 2 2 3 2" xfId="6951" xr:uid="{00000000-0005-0000-0000-000077190000}"/>
    <cellStyle name="Input 8 2 2 3 2 2" xfId="6952" xr:uid="{00000000-0005-0000-0000-000078190000}"/>
    <cellStyle name="Input 8 2 2 3 3" xfId="6953" xr:uid="{00000000-0005-0000-0000-000079190000}"/>
    <cellStyle name="Input 8 2 2 3 3 2" xfId="6954" xr:uid="{00000000-0005-0000-0000-00007A190000}"/>
    <cellStyle name="Input 8 2 2 3 4" xfId="6955" xr:uid="{00000000-0005-0000-0000-00007B190000}"/>
    <cellStyle name="Input 8 2 2 3 4 2" xfId="6956" xr:uid="{00000000-0005-0000-0000-00007C190000}"/>
    <cellStyle name="Input 8 2 2 3 5" xfId="6957" xr:uid="{00000000-0005-0000-0000-00007D190000}"/>
    <cellStyle name="Input 8 2 2 3 5 2" xfId="6958" xr:uid="{00000000-0005-0000-0000-00007E190000}"/>
    <cellStyle name="Input 8 2 2 3 6" xfId="6959" xr:uid="{00000000-0005-0000-0000-00007F190000}"/>
    <cellStyle name="Input 8 2 2 3 6 2" xfId="6960" xr:uid="{00000000-0005-0000-0000-000080190000}"/>
    <cellStyle name="Input 8 2 2 3 7" xfId="6961" xr:uid="{00000000-0005-0000-0000-000081190000}"/>
    <cellStyle name="Input 8 2 2 3 7 2" xfId="6962" xr:uid="{00000000-0005-0000-0000-000082190000}"/>
    <cellStyle name="Input 8 2 2 3 8" xfId="6963" xr:uid="{00000000-0005-0000-0000-000083190000}"/>
    <cellStyle name="Input 8 2 2 3 8 2" xfId="6964" xr:uid="{00000000-0005-0000-0000-000084190000}"/>
    <cellStyle name="Input 8 2 2 3 9" xfId="6965" xr:uid="{00000000-0005-0000-0000-000085190000}"/>
    <cellStyle name="Input 8 2 2 3 9 2" xfId="6966" xr:uid="{00000000-0005-0000-0000-000086190000}"/>
    <cellStyle name="Input 8 2 2 4" xfId="6967" xr:uid="{00000000-0005-0000-0000-000087190000}"/>
    <cellStyle name="Input 8 2 2 4 10" xfId="6968" xr:uid="{00000000-0005-0000-0000-000088190000}"/>
    <cellStyle name="Input 8 2 2 4 10 2" xfId="6969" xr:uid="{00000000-0005-0000-0000-000089190000}"/>
    <cellStyle name="Input 8 2 2 4 11" xfId="6970" xr:uid="{00000000-0005-0000-0000-00008A190000}"/>
    <cellStyle name="Input 8 2 2 4 11 2" xfId="6971" xr:uid="{00000000-0005-0000-0000-00008B190000}"/>
    <cellStyle name="Input 8 2 2 4 12" xfId="6972" xr:uid="{00000000-0005-0000-0000-00008C190000}"/>
    <cellStyle name="Input 8 2 2 4 12 2" xfId="6973" xr:uid="{00000000-0005-0000-0000-00008D190000}"/>
    <cellStyle name="Input 8 2 2 4 13" xfId="6974" xr:uid="{00000000-0005-0000-0000-00008E190000}"/>
    <cellStyle name="Input 8 2 2 4 13 2" xfId="6975" xr:uid="{00000000-0005-0000-0000-00008F190000}"/>
    <cellStyle name="Input 8 2 2 4 14" xfId="6976" xr:uid="{00000000-0005-0000-0000-000090190000}"/>
    <cellStyle name="Input 8 2 2 4 14 2" xfId="6977" xr:uid="{00000000-0005-0000-0000-000091190000}"/>
    <cellStyle name="Input 8 2 2 4 15" xfId="6978" xr:uid="{00000000-0005-0000-0000-000092190000}"/>
    <cellStyle name="Input 8 2 2 4 15 2" xfId="6979" xr:uid="{00000000-0005-0000-0000-000093190000}"/>
    <cellStyle name="Input 8 2 2 4 16" xfId="6980" xr:uid="{00000000-0005-0000-0000-000094190000}"/>
    <cellStyle name="Input 8 2 2 4 2" xfId="6981" xr:uid="{00000000-0005-0000-0000-000095190000}"/>
    <cellStyle name="Input 8 2 2 4 2 2" xfId="6982" xr:uid="{00000000-0005-0000-0000-000096190000}"/>
    <cellStyle name="Input 8 2 2 4 3" xfId="6983" xr:uid="{00000000-0005-0000-0000-000097190000}"/>
    <cellStyle name="Input 8 2 2 4 3 2" xfId="6984" xr:uid="{00000000-0005-0000-0000-000098190000}"/>
    <cellStyle name="Input 8 2 2 4 4" xfId="6985" xr:uid="{00000000-0005-0000-0000-000099190000}"/>
    <cellStyle name="Input 8 2 2 4 4 2" xfId="6986" xr:uid="{00000000-0005-0000-0000-00009A190000}"/>
    <cellStyle name="Input 8 2 2 4 5" xfId="6987" xr:uid="{00000000-0005-0000-0000-00009B190000}"/>
    <cellStyle name="Input 8 2 2 4 5 2" xfId="6988" xr:uid="{00000000-0005-0000-0000-00009C190000}"/>
    <cellStyle name="Input 8 2 2 4 6" xfId="6989" xr:uid="{00000000-0005-0000-0000-00009D190000}"/>
    <cellStyle name="Input 8 2 2 4 6 2" xfId="6990" xr:uid="{00000000-0005-0000-0000-00009E190000}"/>
    <cellStyle name="Input 8 2 2 4 7" xfId="6991" xr:uid="{00000000-0005-0000-0000-00009F190000}"/>
    <cellStyle name="Input 8 2 2 4 7 2" xfId="6992" xr:uid="{00000000-0005-0000-0000-0000A0190000}"/>
    <cellStyle name="Input 8 2 2 4 8" xfId="6993" xr:uid="{00000000-0005-0000-0000-0000A1190000}"/>
    <cellStyle name="Input 8 2 2 4 8 2" xfId="6994" xr:uid="{00000000-0005-0000-0000-0000A2190000}"/>
    <cellStyle name="Input 8 2 2 4 9" xfId="6995" xr:uid="{00000000-0005-0000-0000-0000A3190000}"/>
    <cellStyle name="Input 8 2 2 4 9 2" xfId="6996" xr:uid="{00000000-0005-0000-0000-0000A4190000}"/>
    <cellStyle name="Input 8 2 2 5" xfId="6997" xr:uid="{00000000-0005-0000-0000-0000A5190000}"/>
    <cellStyle name="Input 8 2 2 5 10" xfId="6998" xr:uid="{00000000-0005-0000-0000-0000A6190000}"/>
    <cellStyle name="Input 8 2 2 5 10 2" xfId="6999" xr:uid="{00000000-0005-0000-0000-0000A7190000}"/>
    <cellStyle name="Input 8 2 2 5 11" xfId="7000" xr:uid="{00000000-0005-0000-0000-0000A8190000}"/>
    <cellStyle name="Input 8 2 2 5 11 2" xfId="7001" xr:uid="{00000000-0005-0000-0000-0000A9190000}"/>
    <cellStyle name="Input 8 2 2 5 12" xfId="7002" xr:uid="{00000000-0005-0000-0000-0000AA190000}"/>
    <cellStyle name="Input 8 2 2 5 12 2" xfId="7003" xr:uid="{00000000-0005-0000-0000-0000AB190000}"/>
    <cellStyle name="Input 8 2 2 5 13" xfId="7004" xr:uid="{00000000-0005-0000-0000-0000AC190000}"/>
    <cellStyle name="Input 8 2 2 5 13 2" xfId="7005" xr:uid="{00000000-0005-0000-0000-0000AD190000}"/>
    <cellStyle name="Input 8 2 2 5 14" xfId="7006" xr:uid="{00000000-0005-0000-0000-0000AE190000}"/>
    <cellStyle name="Input 8 2 2 5 14 2" xfId="7007" xr:uid="{00000000-0005-0000-0000-0000AF190000}"/>
    <cellStyle name="Input 8 2 2 5 15" xfId="7008" xr:uid="{00000000-0005-0000-0000-0000B0190000}"/>
    <cellStyle name="Input 8 2 2 5 15 2" xfId="7009" xr:uid="{00000000-0005-0000-0000-0000B1190000}"/>
    <cellStyle name="Input 8 2 2 5 16" xfId="7010" xr:uid="{00000000-0005-0000-0000-0000B2190000}"/>
    <cellStyle name="Input 8 2 2 5 2" xfId="7011" xr:uid="{00000000-0005-0000-0000-0000B3190000}"/>
    <cellStyle name="Input 8 2 2 5 2 2" xfId="7012" xr:uid="{00000000-0005-0000-0000-0000B4190000}"/>
    <cellStyle name="Input 8 2 2 5 3" xfId="7013" xr:uid="{00000000-0005-0000-0000-0000B5190000}"/>
    <cellStyle name="Input 8 2 2 5 3 2" xfId="7014" xr:uid="{00000000-0005-0000-0000-0000B6190000}"/>
    <cellStyle name="Input 8 2 2 5 4" xfId="7015" xr:uid="{00000000-0005-0000-0000-0000B7190000}"/>
    <cellStyle name="Input 8 2 2 5 4 2" xfId="7016" xr:uid="{00000000-0005-0000-0000-0000B8190000}"/>
    <cellStyle name="Input 8 2 2 5 5" xfId="7017" xr:uid="{00000000-0005-0000-0000-0000B9190000}"/>
    <cellStyle name="Input 8 2 2 5 5 2" xfId="7018" xr:uid="{00000000-0005-0000-0000-0000BA190000}"/>
    <cellStyle name="Input 8 2 2 5 6" xfId="7019" xr:uid="{00000000-0005-0000-0000-0000BB190000}"/>
    <cellStyle name="Input 8 2 2 5 6 2" xfId="7020" xr:uid="{00000000-0005-0000-0000-0000BC190000}"/>
    <cellStyle name="Input 8 2 2 5 7" xfId="7021" xr:uid="{00000000-0005-0000-0000-0000BD190000}"/>
    <cellStyle name="Input 8 2 2 5 7 2" xfId="7022" xr:uid="{00000000-0005-0000-0000-0000BE190000}"/>
    <cellStyle name="Input 8 2 2 5 8" xfId="7023" xr:uid="{00000000-0005-0000-0000-0000BF190000}"/>
    <cellStyle name="Input 8 2 2 5 8 2" xfId="7024" xr:uid="{00000000-0005-0000-0000-0000C0190000}"/>
    <cellStyle name="Input 8 2 2 5 9" xfId="7025" xr:uid="{00000000-0005-0000-0000-0000C1190000}"/>
    <cellStyle name="Input 8 2 2 5 9 2" xfId="7026" xr:uid="{00000000-0005-0000-0000-0000C2190000}"/>
    <cellStyle name="Input 8 2 2 6" xfId="7027" xr:uid="{00000000-0005-0000-0000-0000C3190000}"/>
    <cellStyle name="Input 8 2 2 6 10" xfId="7028" xr:uid="{00000000-0005-0000-0000-0000C4190000}"/>
    <cellStyle name="Input 8 2 2 6 10 2" xfId="7029" xr:uid="{00000000-0005-0000-0000-0000C5190000}"/>
    <cellStyle name="Input 8 2 2 6 11" xfId="7030" xr:uid="{00000000-0005-0000-0000-0000C6190000}"/>
    <cellStyle name="Input 8 2 2 6 11 2" xfId="7031" xr:uid="{00000000-0005-0000-0000-0000C7190000}"/>
    <cellStyle name="Input 8 2 2 6 12" xfId="7032" xr:uid="{00000000-0005-0000-0000-0000C8190000}"/>
    <cellStyle name="Input 8 2 2 6 12 2" xfId="7033" xr:uid="{00000000-0005-0000-0000-0000C9190000}"/>
    <cellStyle name="Input 8 2 2 6 13" xfId="7034" xr:uid="{00000000-0005-0000-0000-0000CA190000}"/>
    <cellStyle name="Input 8 2 2 6 13 2" xfId="7035" xr:uid="{00000000-0005-0000-0000-0000CB190000}"/>
    <cellStyle name="Input 8 2 2 6 14" xfId="7036" xr:uid="{00000000-0005-0000-0000-0000CC190000}"/>
    <cellStyle name="Input 8 2 2 6 14 2" xfId="7037" xr:uid="{00000000-0005-0000-0000-0000CD190000}"/>
    <cellStyle name="Input 8 2 2 6 15" xfId="7038" xr:uid="{00000000-0005-0000-0000-0000CE190000}"/>
    <cellStyle name="Input 8 2 2 6 2" xfId="7039" xr:uid="{00000000-0005-0000-0000-0000CF190000}"/>
    <cellStyle name="Input 8 2 2 6 2 2" xfId="7040" xr:uid="{00000000-0005-0000-0000-0000D0190000}"/>
    <cellStyle name="Input 8 2 2 6 3" xfId="7041" xr:uid="{00000000-0005-0000-0000-0000D1190000}"/>
    <cellStyle name="Input 8 2 2 6 3 2" xfId="7042" xr:uid="{00000000-0005-0000-0000-0000D2190000}"/>
    <cellStyle name="Input 8 2 2 6 4" xfId="7043" xr:uid="{00000000-0005-0000-0000-0000D3190000}"/>
    <cellStyle name="Input 8 2 2 6 4 2" xfId="7044" xr:uid="{00000000-0005-0000-0000-0000D4190000}"/>
    <cellStyle name="Input 8 2 2 6 5" xfId="7045" xr:uid="{00000000-0005-0000-0000-0000D5190000}"/>
    <cellStyle name="Input 8 2 2 6 5 2" xfId="7046" xr:uid="{00000000-0005-0000-0000-0000D6190000}"/>
    <cellStyle name="Input 8 2 2 6 6" xfId="7047" xr:uid="{00000000-0005-0000-0000-0000D7190000}"/>
    <cellStyle name="Input 8 2 2 6 6 2" xfId="7048" xr:uid="{00000000-0005-0000-0000-0000D8190000}"/>
    <cellStyle name="Input 8 2 2 6 7" xfId="7049" xr:uid="{00000000-0005-0000-0000-0000D9190000}"/>
    <cellStyle name="Input 8 2 2 6 7 2" xfId="7050" xr:uid="{00000000-0005-0000-0000-0000DA190000}"/>
    <cellStyle name="Input 8 2 2 6 8" xfId="7051" xr:uid="{00000000-0005-0000-0000-0000DB190000}"/>
    <cellStyle name="Input 8 2 2 6 8 2" xfId="7052" xr:uid="{00000000-0005-0000-0000-0000DC190000}"/>
    <cellStyle name="Input 8 2 2 6 9" xfId="7053" xr:uid="{00000000-0005-0000-0000-0000DD190000}"/>
    <cellStyle name="Input 8 2 2 6 9 2" xfId="7054" xr:uid="{00000000-0005-0000-0000-0000DE190000}"/>
    <cellStyle name="Input 8 2 2 7" xfId="7055" xr:uid="{00000000-0005-0000-0000-0000DF190000}"/>
    <cellStyle name="Input 8 2 2 7 2" xfId="7056" xr:uid="{00000000-0005-0000-0000-0000E0190000}"/>
    <cellStyle name="Input 8 2 2 8" xfId="7057" xr:uid="{00000000-0005-0000-0000-0000E1190000}"/>
    <cellStyle name="Input 8 2 2 8 2" xfId="7058" xr:uid="{00000000-0005-0000-0000-0000E2190000}"/>
    <cellStyle name="Input 8 2 2 9" xfId="7059" xr:uid="{00000000-0005-0000-0000-0000E3190000}"/>
    <cellStyle name="Input 8 2 2 9 2" xfId="7060" xr:uid="{00000000-0005-0000-0000-0000E4190000}"/>
    <cellStyle name="Input 8 2 20" xfId="7061" xr:uid="{00000000-0005-0000-0000-0000E5190000}"/>
    <cellStyle name="Input 8 2 20 2" xfId="7062" xr:uid="{00000000-0005-0000-0000-0000E6190000}"/>
    <cellStyle name="Input 8 2 21" xfId="7063" xr:uid="{00000000-0005-0000-0000-0000E7190000}"/>
    <cellStyle name="Input 8 2 21 2" xfId="7064" xr:uid="{00000000-0005-0000-0000-0000E8190000}"/>
    <cellStyle name="Input 8 2 22" xfId="7065" xr:uid="{00000000-0005-0000-0000-0000E9190000}"/>
    <cellStyle name="Input 8 2 22 2" xfId="7066" xr:uid="{00000000-0005-0000-0000-0000EA190000}"/>
    <cellStyle name="Input 8 2 23" xfId="7067" xr:uid="{00000000-0005-0000-0000-0000EB190000}"/>
    <cellStyle name="Input 8 2 23 2" xfId="7068" xr:uid="{00000000-0005-0000-0000-0000EC190000}"/>
    <cellStyle name="Input 8 2 24" xfId="7069" xr:uid="{00000000-0005-0000-0000-0000ED190000}"/>
    <cellStyle name="Input 8 2 24 2" xfId="7070" xr:uid="{00000000-0005-0000-0000-0000EE190000}"/>
    <cellStyle name="Input 8 2 25" xfId="7071" xr:uid="{00000000-0005-0000-0000-0000EF190000}"/>
    <cellStyle name="Input 8 2 25 2" xfId="7072" xr:uid="{00000000-0005-0000-0000-0000F0190000}"/>
    <cellStyle name="Input 8 2 26" xfId="7073" xr:uid="{00000000-0005-0000-0000-0000F1190000}"/>
    <cellStyle name="Input 8 2 26 2" xfId="7074" xr:uid="{00000000-0005-0000-0000-0000F2190000}"/>
    <cellStyle name="Input 8 2 27" xfId="7075" xr:uid="{00000000-0005-0000-0000-0000F3190000}"/>
    <cellStyle name="Input 8 2 3" xfId="7076" xr:uid="{00000000-0005-0000-0000-0000F4190000}"/>
    <cellStyle name="Input 8 2 3 10" xfId="7077" xr:uid="{00000000-0005-0000-0000-0000F5190000}"/>
    <cellStyle name="Input 8 2 3 10 2" xfId="7078" xr:uid="{00000000-0005-0000-0000-0000F6190000}"/>
    <cellStyle name="Input 8 2 3 11" xfId="7079" xr:uid="{00000000-0005-0000-0000-0000F7190000}"/>
    <cellStyle name="Input 8 2 3 11 2" xfId="7080" xr:uid="{00000000-0005-0000-0000-0000F8190000}"/>
    <cellStyle name="Input 8 2 3 12" xfId="7081" xr:uid="{00000000-0005-0000-0000-0000F9190000}"/>
    <cellStyle name="Input 8 2 3 12 2" xfId="7082" xr:uid="{00000000-0005-0000-0000-0000FA190000}"/>
    <cellStyle name="Input 8 2 3 13" xfId="7083" xr:uid="{00000000-0005-0000-0000-0000FB190000}"/>
    <cellStyle name="Input 8 2 3 13 2" xfId="7084" xr:uid="{00000000-0005-0000-0000-0000FC190000}"/>
    <cellStyle name="Input 8 2 3 14" xfId="7085" xr:uid="{00000000-0005-0000-0000-0000FD190000}"/>
    <cellStyle name="Input 8 2 3 14 2" xfId="7086" xr:uid="{00000000-0005-0000-0000-0000FE190000}"/>
    <cellStyle name="Input 8 2 3 15" xfId="7087" xr:uid="{00000000-0005-0000-0000-0000FF190000}"/>
    <cellStyle name="Input 8 2 3 15 2" xfId="7088" xr:uid="{00000000-0005-0000-0000-0000001A0000}"/>
    <cellStyle name="Input 8 2 3 16" xfId="7089" xr:uid="{00000000-0005-0000-0000-0000011A0000}"/>
    <cellStyle name="Input 8 2 3 16 2" xfId="7090" xr:uid="{00000000-0005-0000-0000-0000021A0000}"/>
    <cellStyle name="Input 8 2 3 17" xfId="7091" xr:uid="{00000000-0005-0000-0000-0000031A0000}"/>
    <cellStyle name="Input 8 2 3 17 2" xfId="7092" xr:uid="{00000000-0005-0000-0000-0000041A0000}"/>
    <cellStyle name="Input 8 2 3 18" xfId="7093" xr:uid="{00000000-0005-0000-0000-0000051A0000}"/>
    <cellStyle name="Input 8 2 3 18 2" xfId="7094" xr:uid="{00000000-0005-0000-0000-0000061A0000}"/>
    <cellStyle name="Input 8 2 3 19" xfId="7095" xr:uid="{00000000-0005-0000-0000-0000071A0000}"/>
    <cellStyle name="Input 8 2 3 19 2" xfId="7096" xr:uid="{00000000-0005-0000-0000-0000081A0000}"/>
    <cellStyle name="Input 8 2 3 2" xfId="7097" xr:uid="{00000000-0005-0000-0000-0000091A0000}"/>
    <cellStyle name="Input 8 2 3 2 10" xfId="7098" xr:uid="{00000000-0005-0000-0000-00000A1A0000}"/>
    <cellStyle name="Input 8 2 3 2 10 2" xfId="7099" xr:uid="{00000000-0005-0000-0000-00000B1A0000}"/>
    <cellStyle name="Input 8 2 3 2 11" xfId="7100" xr:uid="{00000000-0005-0000-0000-00000C1A0000}"/>
    <cellStyle name="Input 8 2 3 2 11 2" xfId="7101" xr:uid="{00000000-0005-0000-0000-00000D1A0000}"/>
    <cellStyle name="Input 8 2 3 2 12" xfId="7102" xr:uid="{00000000-0005-0000-0000-00000E1A0000}"/>
    <cellStyle name="Input 8 2 3 2 12 2" xfId="7103" xr:uid="{00000000-0005-0000-0000-00000F1A0000}"/>
    <cellStyle name="Input 8 2 3 2 13" xfId="7104" xr:uid="{00000000-0005-0000-0000-0000101A0000}"/>
    <cellStyle name="Input 8 2 3 2 13 2" xfId="7105" xr:uid="{00000000-0005-0000-0000-0000111A0000}"/>
    <cellStyle name="Input 8 2 3 2 14" xfId="7106" xr:uid="{00000000-0005-0000-0000-0000121A0000}"/>
    <cellStyle name="Input 8 2 3 2 14 2" xfId="7107" xr:uid="{00000000-0005-0000-0000-0000131A0000}"/>
    <cellStyle name="Input 8 2 3 2 15" xfId="7108" xr:uid="{00000000-0005-0000-0000-0000141A0000}"/>
    <cellStyle name="Input 8 2 3 2 15 2" xfId="7109" xr:uid="{00000000-0005-0000-0000-0000151A0000}"/>
    <cellStyle name="Input 8 2 3 2 16" xfId="7110" xr:uid="{00000000-0005-0000-0000-0000161A0000}"/>
    <cellStyle name="Input 8 2 3 2 16 2" xfId="7111" xr:uid="{00000000-0005-0000-0000-0000171A0000}"/>
    <cellStyle name="Input 8 2 3 2 17" xfId="7112" xr:uid="{00000000-0005-0000-0000-0000181A0000}"/>
    <cellStyle name="Input 8 2 3 2 17 2" xfId="7113" xr:uid="{00000000-0005-0000-0000-0000191A0000}"/>
    <cellStyle name="Input 8 2 3 2 18" xfId="7114" xr:uid="{00000000-0005-0000-0000-00001A1A0000}"/>
    <cellStyle name="Input 8 2 3 2 18 2" xfId="7115" xr:uid="{00000000-0005-0000-0000-00001B1A0000}"/>
    <cellStyle name="Input 8 2 3 2 19" xfId="7116" xr:uid="{00000000-0005-0000-0000-00001C1A0000}"/>
    <cellStyle name="Input 8 2 3 2 2" xfId="7117" xr:uid="{00000000-0005-0000-0000-00001D1A0000}"/>
    <cellStyle name="Input 8 2 3 2 2 2" xfId="7118" xr:uid="{00000000-0005-0000-0000-00001E1A0000}"/>
    <cellStyle name="Input 8 2 3 2 3" xfId="7119" xr:uid="{00000000-0005-0000-0000-00001F1A0000}"/>
    <cellStyle name="Input 8 2 3 2 3 2" xfId="7120" xr:uid="{00000000-0005-0000-0000-0000201A0000}"/>
    <cellStyle name="Input 8 2 3 2 4" xfId="7121" xr:uid="{00000000-0005-0000-0000-0000211A0000}"/>
    <cellStyle name="Input 8 2 3 2 4 2" xfId="7122" xr:uid="{00000000-0005-0000-0000-0000221A0000}"/>
    <cellStyle name="Input 8 2 3 2 5" xfId="7123" xr:uid="{00000000-0005-0000-0000-0000231A0000}"/>
    <cellStyle name="Input 8 2 3 2 5 2" xfId="7124" xr:uid="{00000000-0005-0000-0000-0000241A0000}"/>
    <cellStyle name="Input 8 2 3 2 6" xfId="7125" xr:uid="{00000000-0005-0000-0000-0000251A0000}"/>
    <cellStyle name="Input 8 2 3 2 6 2" xfId="7126" xr:uid="{00000000-0005-0000-0000-0000261A0000}"/>
    <cellStyle name="Input 8 2 3 2 7" xfId="7127" xr:uid="{00000000-0005-0000-0000-0000271A0000}"/>
    <cellStyle name="Input 8 2 3 2 7 2" xfId="7128" xr:uid="{00000000-0005-0000-0000-0000281A0000}"/>
    <cellStyle name="Input 8 2 3 2 8" xfId="7129" xr:uid="{00000000-0005-0000-0000-0000291A0000}"/>
    <cellStyle name="Input 8 2 3 2 8 2" xfId="7130" xr:uid="{00000000-0005-0000-0000-00002A1A0000}"/>
    <cellStyle name="Input 8 2 3 2 9" xfId="7131" xr:uid="{00000000-0005-0000-0000-00002B1A0000}"/>
    <cellStyle name="Input 8 2 3 2 9 2" xfId="7132" xr:uid="{00000000-0005-0000-0000-00002C1A0000}"/>
    <cellStyle name="Input 8 2 3 20" xfId="7133" xr:uid="{00000000-0005-0000-0000-00002D1A0000}"/>
    <cellStyle name="Input 8 2 3 3" xfId="7134" xr:uid="{00000000-0005-0000-0000-00002E1A0000}"/>
    <cellStyle name="Input 8 2 3 3 10" xfId="7135" xr:uid="{00000000-0005-0000-0000-00002F1A0000}"/>
    <cellStyle name="Input 8 2 3 3 10 2" xfId="7136" xr:uid="{00000000-0005-0000-0000-0000301A0000}"/>
    <cellStyle name="Input 8 2 3 3 11" xfId="7137" xr:uid="{00000000-0005-0000-0000-0000311A0000}"/>
    <cellStyle name="Input 8 2 3 3 11 2" xfId="7138" xr:uid="{00000000-0005-0000-0000-0000321A0000}"/>
    <cellStyle name="Input 8 2 3 3 12" xfId="7139" xr:uid="{00000000-0005-0000-0000-0000331A0000}"/>
    <cellStyle name="Input 8 2 3 3 12 2" xfId="7140" xr:uid="{00000000-0005-0000-0000-0000341A0000}"/>
    <cellStyle name="Input 8 2 3 3 13" xfId="7141" xr:uid="{00000000-0005-0000-0000-0000351A0000}"/>
    <cellStyle name="Input 8 2 3 3 13 2" xfId="7142" xr:uid="{00000000-0005-0000-0000-0000361A0000}"/>
    <cellStyle name="Input 8 2 3 3 14" xfId="7143" xr:uid="{00000000-0005-0000-0000-0000371A0000}"/>
    <cellStyle name="Input 8 2 3 3 14 2" xfId="7144" xr:uid="{00000000-0005-0000-0000-0000381A0000}"/>
    <cellStyle name="Input 8 2 3 3 15" xfId="7145" xr:uid="{00000000-0005-0000-0000-0000391A0000}"/>
    <cellStyle name="Input 8 2 3 3 15 2" xfId="7146" xr:uid="{00000000-0005-0000-0000-00003A1A0000}"/>
    <cellStyle name="Input 8 2 3 3 16" xfId="7147" xr:uid="{00000000-0005-0000-0000-00003B1A0000}"/>
    <cellStyle name="Input 8 2 3 3 16 2" xfId="7148" xr:uid="{00000000-0005-0000-0000-00003C1A0000}"/>
    <cellStyle name="Input 8 2 3 3 17" xfId="7149" xr:uid="{00000000-0005-0000-0000-00003D1A0000}"/>
    <cellStyle name="Input 8 2 3 3 17 2" xfId="7150" xr:uid="{00000000-0005-0000-0000-00003E1A0000}"/>
    <cellStyle name="Input 8 2 3 3 18" xfId="7151" xr:uid="{00000000-0005-0000-0000-00003F1A0000}"/>
    <cellStyle name="Input 8 2 3 3 18 2" xfId="7152" xr:uid="{00000000-0005-0000-0000-0000401A0000}"/>
    <cellStyle name="Input 8 2 3 3 19" xfId="7153" xr:uid="{00000000-0005-0000-0000-0000411A0000}"/>
    <cellStyle name="Input 8 2 3 3 2" xfId="7154" xr:uid="{00000000-0005-0000-0000-0000421A0000}"/>
    <cellStyle name="Input 8 2 3 3 2 2" xfId="7155" xr:uid="{00000000-0005-0000-0000-0000431A0000}"/>
    <cellStyle name="Input 8 2 3 3 3" xfId="7156" xr:uid="{00000000-0005-0000-0000-0000441A0000}"/>
    <cellStyle name="Input 8 2 3 3 3 2" xfId="7157" xr:uid="{00000000-0005-0000-0000-0000451A0000}"/>
    <cellStyle name="Input 8 2 3 3 4" xfId="7158" xr:uid="{00000000-0005-0000-0000-0000461A0000}"/>
    <cellStyle name="Input 8 2 3 3 4 2" xfId="7159" xr:uid="{00000000-0005-0000-0000-0000471A0000}"/>
    <cellStyle name="Input 8 2 3 3 5" xfId="7160" xr:uid="{00000000-0005-0000-0000-0000481A0000}"/>
    <cellStyle name="Input 8 2 3 3 5 2" xfId="7161" xr:uid="{00000000-0005-0000-0000-0000491A0000}"/>
    <cellStyle name="Input 8 2 3 3 6" xfId="7162" xr:uid="{00000000-0005-0000-0000-00004A1A0000}"/>
    <cellStyle name="Input 8 2 3 3 6 2" xfId="7163" xr:uid="{00000000-0005-0000-0000-00004B1A0000}"/>
    <cellStyle name="Input 8 2 3 3 7" xfId="7164" xr:uid="{00000000-0005-0000-0000-00004C1A0000}"/>
    <cellStyle name="Input 8 2 3 3 7 2" xfId="7165" xr:uid="{00000000-0005-0000-0000-00004D1A0000}"/>
    <cellStyle name="Input 8 2 3 3 8" xfId="7166" xr:uid="{00000000-0005-0000-0000-00004E1A0000}"/>
    <cellStyle name="Input 8 2 3 3 8 2" xfId="7167" xr:uid="{00000000-0005-0000-0000-00004F1A0000}"/>
    <cellStyle name="Input 8 2 3 3 9" xfId="7168" xr:uid="{00000000-0005-0000-0000-0000501A0000}"/>
    <cellStyle name="Input 8 2 3 3 9 2" xfId="7169" xr:uid="{00000000-0005-0000-0000-0000511A0000}"/>
    <cellStyle name="Input 8 2 3 4" xfId="7170" xr:uid="{00000000-0005-0000-0000-0000521A0000}"/>
    <cellStyle name="Input 8 2 3 4 10" xfId="7171" xr:uid="{00000000-0005-0000-0000-0000531A0000}"/>
    <cellStyle name="Input 8 2 3 4 10 2" xfId="7172" xr:uid="{00000000-0005-0000-0000-0000541A0000}"/>
    <cellStyle name="Input 8 2 3 4 11" xfId="7173" xr:uid="{00000000-0005-0000-0000-0000551A0000}"/>
    <cellStyle name="Input 8 2 3 4 11 2" xfId="7174" xr:uid="{00000000-0005-0000-0000-0000561A0000}"/>
    <cellStyle name="Input 8 2 3 4 12" xfId="7175" xr:uid="{00000000-0005-0000-0000-0000571A0000}"/>
    <cellStyle name="Input 8 2 3 4 12 2" xfId="7176" xr:uid="{00000000-0005-0000-0000-0000581A0000}"/>
    <cellStyle name="Input 8 2 3 4 13" xfId="7177" xr:uid="{00000000-0005-0000-0000-0000591A0000}"/>
    <cellStyle name="Input 8 2 3 4 13 2" xfId="7178" xr:uid="{00000000-0005-0000-0000-00005A1A0000}"/>
    <cellStyle name="Input 8 2 3 4 14" xfId="7179" xr:uid="{00000000-0005-0000-0000-00005B1A0000}"/>
    <cellStyle name="Input 8 2 3 4 14 2" xfId="7180" xr:uid="{00000000-0005-0000-0000-00005C1A0000}"/>
    <cellStyle name="Input 8 2 3 4 15" xfId="7181" xr:uid="{00000000-0005-0000-0000-00005D1A0000}"/>
    <cellStyle name="Input 8 2 3 4 15 2" xfId="7182" xr:uid="{00000000-0005-0000-0000-00005E1A0000}"/>
    <cellStyle name="Input 8 2 3 4 16" xfId="7183" xr:uid="{00000000-0005-0000-0000-00005F1A0000}"/>
    <cellStyle name="Input 8 2 3 4 2" xfId="7184" xr:uid="{00000000-0005-0000-0000-0000601A0000}"/>
    <cellStyle name="Input 8 2 3 4 2 2" xfId="7185" xr:uid="{00000000-0005-0000-0000-0000611A0000}"/>
    <cellStyle name="Input 8 2 3 4 3" xfId="7186" xr:uid="{00000000-0005-0000-0000-0000621A0000}"/>
    <cellStyle name="Input 8 2 3 4 3 2" xfId="7187" xr:uid="{00000000-0005-0000-0000-0000631A0000}"/>
    <cellStyle name="Input 8 2 3 4 4" xfId="7188" xr:uid="{00000000-0005-0000-0000-0000641A0000}"/>
    <cellStyle name="Input 8 2 3 4 4 2" xfId="7189" xr:uid="{00000000-0005-0000-0000-0000651A0000}"/>
    <cellStyle name="Input 8 2 3 4 5" xfId="7190" xr:uid="{00000000-0005-0000-0000-0000661A0000}"/>
    <cellStyle name="Input 8 2 3 4 5 2" xfId="7191" xr:uid="{00000000-0005-0000-0000-0000671A0000}"/>
    <cellStyle name="Input 8 2 3 4 6" xfId="7192" xr:uid="{00000000-0005-0000-0000-0000681A0000}"/>
    <cellStyle name="Input 8 2 3 4 6 2" xfId="7193" xr:uid="{00000000-0005-0000-0000-0000691A0000}"/>
    <cellStyle name="Input 8 2 3 4 7" xfId="7194" xr:uid="{00000000-0005-0000-0000-00006A1A0000}"/>
    <cellStyle name="Input 8 2 3 4 7 2" xfId="7195" xr:uid="{00000000-0005-0000-0000-00006B1A0000}"/>
    <cellStyle name="Input 8 2 3 4 8" xfId="7196" xr:uid="{00000000-0005-0000-0000-00006C1A0000}"/>
    <cellStyle name="Input 8 2 3 4 8 2" xfId="7197" xr:uid="{00000000-0005-0000-0000-00006D1A0000}"/>
    <cellStyle name="Input 8 2 3 4 9" xfId="7198" xr:uid="{00000000-0005-0000-0000-00006E1A0000}"/>
    <cellStyle name="Input 8 2 3 4 9 2" xfId="7199" xr:uid="{00000000-0005-0000-0000-00006F1A0000}"/>
    <cellStyle name="Input 8 2 3 5" xfId="7200" xr:uid="{00000000-0005-0000-0000-0000701A0000}"/>
    <cellStyle name="Input 8 2 3 5 10" xfId="7201" xr:uid="{00000000-0005-0000-0000-0000711A0000}"/>
    <cellStyle name="Input 8 2 3 5 10 2" xfId="7202" xr:uid="{00000000-0005-0000-0000-0000721A0000}"/>
    <cellStyle name="Input 8 2 3 5 11" xfId="7203" xr:uid="{00000000-0005-0000-0000-0000731A0000}"/>
    <cellStyle name="Input 8 2 3 5 11 2" xfId="7204" xr:uid="{00000000-0005-0000-0000-0000741A0000}"/>
    <cellStyle name="Input 8 2 3 5 12" xfId="7205" xr:uid="{00000000-0005-0000-0000-0000751A0000}"/>
    <cellStyle name="Input 8 2 3 5 12 2" xfId="7206" xr:uid="{00000000-0005-0000-0000-0000761A0000}"/>
    <cellStyle name="Input 8 2 3 5 13" xfId="7207" xr:uid="{00000000-0005-0000-0000-0000771A0000}"/>
    <cellStyle name="Input 8 2 3 5 13 2" xfId="7208" xr:uid="{00000000-0005-0000-0000-0000781A0000}"/>
    <cellStyle name="Input 8 2 3 5 14" xfId="7209" xr:uid="{00000000-0005-0000-0000-0000791A0000}"/>
    <cellStyle name="Input 8 2 3 5 14 2" xfId="7210" xr:uid="{00000000-0005-0000-0000-00007A1A0000}"/>
    <cellStyle name="Input 8 2 3 5 15" xfId="7211" xr:uid="{00000000-0005-0000-0000-00007B1A0000}"/>
    <cellStyle name="Input 8 2 3 5 15 2" xfId="7212" xr:uid="{00000000-0005-0000-0000-00007C1A0000}"/>
    <cellStyle name="Input 8 2 3 5 16" xfId="7213" xr:uid="{00000000-0005-0000-0000-00007D1A0000}"/>
    <cellStyle name="Input 8 2 3 5 2" xfId="7214" xr:uid="{00000000-0005-0000-0000-00007E1A0000}"/>
    <cellStyle name="Input 8 2 3 5 2 2" xfId="7215" xr:uid="{00000000-0005-0000-0000-00007F1A0000}"/>
    <cellStyle name="Input 8 2 3 5 3" xfId="7216" xr:uid="{00000000-0005-0000-0000-0000801A0000}"/>
    <cellStyle name="Input 8 2 3 5 3 2" xfId="7217" xr:uid="{00000000-0005-0000-0000-0000811A0000}"/>
    <cellStyle name="Input 8 2 3 5 4" xfId="7218" xr:uid="{00000000-0005-0000-0000-0000821A0000}"/>
    <cellStyle name="Input 8 2 3 5 4 2" xfId="7219" xr:uid="{00000000-0005-0000-0000-0000831A0000}"/>
    <cellStyle name="Input 8 2 3 5 5" xfId="7220" xr:uid="{00000000-0005-0000-0000-0000841A0000}"/>
    <cellStyle name="Input 8 2 3 5 5 2" xfId="7221" xr:uid="{00000000-0005-0000-0000-0000851A0000}"/>
    <cellStyle name="Input 8 2 3 5 6" xfId="7222" xr:uid="{00000000-0005-0000-0000-0000861A0000}"/>
    <cellStyle name="Input 8 2 3 5 6 2" xfId="7223" xr:uid="{00000000-0005-0000-0000-0000871A0000}"/>
    <cellStyle name="Input 8 2 3 5 7" xfId="7224" xr:uid="{00000000-0005-0000-0000-0000881A0000}"/>
    <cellStyle name="Input 8 2 3 5 7 2" xfId="7225" xr:uid="{00000000-0005-0000-0000-0000891A0000}"/>
    <cellStyle name="Input 8 2 3 5 8" xfId="7226" xr:uid="{00000000-0005-0000-0000-00008A1A0000}"/>
    <cellStyle name="Input 8 2 3 5 8 2" xfId="7227" xr:uid="{00000000-0005-0000-0000-00008B1A0000}"/>
    <cellStyle name="Input 8 2 3 5 9" xfId="7228" xr:uid="{00000000-0005-0000-0000-00008C1A0000}"/>
    <cellStyle name="Input 8 2 3 5 9 2" xfId="7229" xr:uid="{00000000-0005-0000-0000-00008D1A0000}"/>
    <cellStyle name="Input 8 2 3 6" xfId="7230" xr:uid="{00000000-0005-0000-0000-00008E1A0000}"/>
    <cellStyle name="Input 8 2 3 6 10" xfId="7231" xr:uid="{00000000-0005-0000-0000-00008F1A0000}"/>
    <cellStyle name="Input 8 2 3 6 10 2" xfId="7232" xr:uid="{00000000-0005-0000-0000-0000901A0000}"/>
    <cellStyle name="Input 8 2 3 6 11" xfId="7233" xr:uid="{00000000-0005-0000-0000-0000911A0000}"/>
    <cellStyle name="Input 8 2 3 6 11 2" xfId="7234" xr:uid="{00000000-0005-0000-0000-0000921A0000}"/>
    <cellStyle name="Input 8 2 3 6 12" xfId="7235" xr:uid="{00000000-0005-0000-0000-0000931A0000}"/>
    <cellStyle name="Input 8 2 3 6 12 2" xfId="7236" xr:uid="{00000000-0005-0000-0000-0000941A0000}"/>
    <cellStyle name="Input 8 2 3 6 13" xfId="7237" xr:uid="{00000000-0005-0000-0000-0000951A0000}"/>
    <cellStyle name="Input 8 2 3 6 13 2" xfId="7238" xr:uid="{00000000-0005-0000-0000-0000961A0000}"/>
    <cellStyle name="Input 8 2 3 6 14" xfId="7239" xr:uid="{00000000-0005-0000-0000-0000971A0000}"/>
    <cellStyle name="Input 8 2 3 6 14 2" xfId="7240" xr:uid="{00000000-0005-0000-0000-0000981A0000}"/>
    <cellStyle name="Input 8 2 3 6 15" xfId="7241" xr:uid="{00000000-0005-0000-0000-0000991A0000}"/>
    <cellStyle name="Input 8 2 3 6 2" xfId="7242" xr:uid="{00000000-0005-0000-0000-00009A1A0000}"/>
    <cellStyle name="Input 8 2 3 6 2 2" xfId="7243" xr:uid="{00000000-0005-0000-0000-00009B1A0000}"/>
    <cellStyle name="Input 8 2 3 6 3" xfId="7244" xr:uid="{00000000-0005-0000-0000-00009C1A0000}"/>
    <cellStyle name="Input 8 2 3 6 3 2" xfId="7245" xr:uid="{00000000-0005-0000-0000-00009D1A0000}"/>
    <cellStyle name="Input 8 2 3 6 4" xfId="7246" xr:uid="{00000000-0005-0000-0000-00009E1A0000}"/>
    <cellStyle name="Input 8 2 3 6 4 2" xfId="7247" xr:uid="{00000000-0005-0000-0000-00009F1A0000}"/>
    <cellStyle name="Input 8 2 3 6 5" xfId="7248" xr:uid="{00000000-0005-0000-0000-0000A01A0000}"/>
    <cellStyle name="Input 8 2 3 6 5 2" xfId="7249" xr:uid="{00000000-0005-0000-0000-0000A11A0000}"/>
    <cellStyle name="Input 8 2 3 6 6" xfId="7250" xr:uid="{00000000-0005-0000-0000-0000A21A0000}"/>
    <cellStyle name="Input 8 2 3 6 6 2" xfId="7251" xr:uid="{00000000-0005-0000-0000-0000A31A0000}"/>
    <cellStyle name="Input 8 2 3 6 7" xfId="7252" xr:uid="{00000000-0005-0000-0000-0000A41A0000}"/>
    <cellStyle name="Input 8 2 3 6 7 2" xfId="7253" xr:uid="{00000000-0005-0000-0000-0000A51A0000}"/>
    <cellStyle name="Input 8 2 3 6 8" xfId="7254" xr:uid="{00000000-0005-0000-0000-0000A61A0000}"/>
    <cellStyle name="Input 8 2 3 6 8 2" xfId="7255" xr:uid="{00000000-0005-0000-0000-0000A71A0000}"/>
    <cellStyle name="Input 8 2 3 6 9" xfId="7256" xr:uid="{00000000-0005-0000-0000-0000A81A0000}"/>
    <cellStyle name="Input 8 2 3 6 9 2" xfId="7257" xr:uid="{00000000-0005-0000-0000-0000A91A0000}"/>
    <cellStyle name="Input 8 2 3 7" xfId="7258" xr:uid="{00000000-0005-0000-0000-0000AA1A0000}"/>
    <cellStyle name="Input 8 2 3 7 2" xfId="7259" xr:uid="{00000000-0005-0000-0000-0000AB1A0000}"/>
    <cellStyle name="Input 8 2 3 8" xfId="7260" xr:uid="{00000000-0005-0000-0000-0000AC1A0000}"/>
    <cellStyle name="Input 8 2 3 8 2" xfId="7261" xr:uid="{00000000-0005-0000-0000-0000AD1A0000}"/>
    <cellStyle name="Input 8 2 3 9" xfId="7262" xr:uid="{00000000-0005-0000-0000-0000AE1A0000}"/>
    <cellStyle name="Input 8 2 3 9 2" xfId="7263" xr:uid="{00000000-0005-0000-0000-0000AF1A0000}"/>
    <cellStyle name="Input 8 2 4" xfId="7264" xr:uid="{00000000-0005-0000-0000-0000B01A0000}"/>
    <cellStyle name="Input 8 2 4 10" xfId="7265" xr:uid="{00000000-0005-0000-0000-0000B11A0000}"/>
    <cellStyle name="Input 8 2 4 10 2" xfId="7266" xr:uid="{00000000-0005-0000-0000-0000B21A0000}"/>
    <cellStyle name="Input 8 2 4 11" xfId="7267" xr:uid="{00000000-0005-0000-0000-0000B31A0000}"/>
    <cellStyle name="Input 8 2 4 11 2" xfId="7268" xr:uid="{00000000-0005-0000-0000-0000B41A0000}"/>
    <cellStyle name="Input 8 2 4 12" xfId="7269" xr:uid="{00000000-0005-0000-0000-0000B51A0000}"/>
    <cellStyle name="Input 8 2 4 12 2" xfId="7270" xr:uid="{00000000-0005-0000-0000-0000B61A0000}"/>
    <cellStyle name="Input 8 2 4 13" xfId="7271" xr:uid="{00000000-0005-0000-0000-0000B71A0000}"/>
    <cellStyle name="Input 8 2 4 13 2" xfId="7272" xr:uid="{00000000-0005-0000-0000-0000B81A0000}"/>
    <cellStyle name="Input 8 2 4 14" xfId="7273" xr:uid="{00000000-0005-0000-0000-0000B91A0000}"/>
    <cellStyle name="Input 8 2 4 14 2" xfId="7274" xr:uid="{00000000-0005-0000-0000-0000BA1A0000}"/>
    <cellStyle name="Input 8 2 4 15" xfId="7275" xr:uid="{00000000-0005-0000-0000-0000BB1A0000}"/>
    <cellStyle name="Input 8 2 4 15 2" xfId="7276" xr:uid="{00000000-0005-0000-0000-0000BC1A0000}"/>
    <cellStyle name="Input 8 2 4 16" xfId="7277" xr:uid="{00000000-0005-0000-0000-0000BD1A0000}"/>
    <cellStyle name="Input 8 2 4 16 2" xfId="7278" xr:uid="{00000000-0005-0000-0000-0000BE1A0000}"/>
    <cellStyle name="Input 8 2 4 17" xfId="7279" xr:uid="{00000000-0005-0000-0000-0000BF1A0000}"/>
    <cellStyle name="Input 8 2 4 17 2" xfId="7280" xr:uid="{00000000-0005-0000-0000-0000C01A0000}"/>
    <cellStyle name="Input 8 2 4 18" xfId="7281" xr:uid="{00000000-0005-0000-0000-0000C11A0000}"/>
    <cellStyle name="Input 8 2 4 18 2" xfId="7282" xr:uid="{00000000-0005-0000-0000-0000C21A0000}"/>
    <cellStyle name="Input 8 2 4 19" xfId="7283" xr:uid="{00000000-0005-0000-0000-0000C31A0000}"/>
    <cellStyle name="Input 8 2 4 19 2" xfId="7284" xr:uid="{00000000-0005-0000-0000-0000C41A0000}"/>
    <cellStyle name="Input 8 2 4 2" xfId="7285" xr:uid="{00000000-0005-0000-0000-0000C51A0000}"/>
    <cellStyle name="Input 8 2 4 2 10" xfId="7286" xr:uid="{00000000-0005-0000-0000-0000C61A0000}"/>
    <cellStyle name="Input 8 2 4 2 10 2" xfId="7287" xr:uid="{00000000-0005-0000-0000-0000C71A0000}"/>
    <cellStyle name="Input 8 2 4 2 11" xfId="7288" xr:uid="{00000000-0005-0000-0000-0000C81A0000}"/>
    <cellStyle name="Input 8 2 4 2 11 2" xfId="7289" xr:uid="{00000000-0005-0000-0000-0000C91A0000}"/>
    <cellStyle name="Input 8 2 4 2 12" xfId="7290" xr:uid="{00000000-0005-0000-0000-0000CA1A0000}"/>
    <cellStyle name="Input 8 2 4 2 12 2" xfId="7291" xr:uid="{00000000-0005-0000-0000-0000CB1A0000}"/>
    <cellStyle name="Input 8 2 4 2 13" xfId="7292" xr:uid="{00000000-0005-0000-0000-0000CC1A0000}"/>
    <cellStyle name="Input 8 2 4 2 13 2" xfId="7293" xr:uid="{00000000-0005-0000-0000-0000CD1A0000}"/>
    <cellStyle name="Input 8 2 4 2 14" xfId="7294" xr:uid="{00000000-0005-0000-0000-0000CE1A0000}"/>
    <cellStyle name="Input 8 2 4 2 14 2" xfId="7295" xr:uid="{00000000-0005-0000-0000-0000CF1A0000}"/>
    <cellStyle name="Input 8 2 4 2 15" xfId="7296" xr:uid="{00000000-0005-0000-0000-0000D01A0000}"/>
    <cellStyle name="Input 8 2 4 2 15 2" xfId="7297" xr:uid="{00000000-0005-0000-0000-0000D11A0000}"/>
    <cellStyle name="Input 8 2 4 2 16" xfId="7298" xr:uid="{00000000-0005-0000-0000-0000D21A0000}"/>
    <cellStyle name="Input 8 2 4 2 16 2" xfId="7299" xr:uid="{00000000-0005-0000-0000-0000D31A0000}"/>
    <cellStyle name="Input 8 2 4 2 17" xfId="7300" xr:uid="{00000000-0005-0000-0000-0000D41A0000}"/>
    <cellStyle name="Input 8 2 4 2 17 2" xfId="7301" xr:uid="{00000000-0005-0000-0000-0000D51A0000}"/>
    <cellStyle name="Input 8 2 4 2 18" xfId="7302" xr:uid="{00000000-0005-0000-0000-0000D61A0000}"/>
    <cellStyle name="Input 8 2 4 2 18 2" xfId="7303" xr:uid="{00000000-0005-0000-0000-0000D71A0000}"/>
    <cellStyle name="Input 8 2 4 2 19" xfId="7304" xr:uid="{00000000-0005-0000-0000-0000D81A0000}"/>
    <cellStyle name="Input 8 2 4 2 2" xfId="7305" xr:uid="{00000000-0005-0000-0000-0000D91A0000}"/>
    <cellStyle name="Input 8 2 4 2 2 2" xfId="7306" xr:uid="{00000000-0005-0000-0000-0000DA1A0000}"/>
    <cellStyle name="Input 8 2 4 2 3" xfId="7307" xr:uid="{00000000-0005-0000-0000-0000DB1A0000}"/>
    <cellStyle name="Input 8 2 4 2 3 2" xfId="7308" xr:uid="{00000000-0005-0000-0000-0000DC1A0000}"/>
    <cellStyle name="Input 8 2 4 2 4" xfId="7309" xr:uid="{00000000-0005-0000-0000-0000DD1A0000}"/>
    <cellStyle name="Input 8 2 4 2 4 2" xfId="7310" xr:uid="{00000000-0005-0000-0000-0000DE1A0000}"/>
    <cellStyle name="Input 8 2 4 2 5" xfId="7311" xr:uid="{00000000-0005-0000-0000-0000DF1A0000}"/>
    <cellStyle name="Input 8 2 4 2 5 2" xfId="7312" xr:uid="{00000000-0005-0000-0000-0000E01A0000}"/>
    <cellStyle name="Input 8 2 4 2 6" xfId="7313" xr:uid="{00000000-0005-0000-0000-0000E11A0000}"/>
    <cellStyle name="Input 8 2 4 2 6 2" xfId="7314" xr:uid="{00000000-0005-0000-0000-0000E21A0000}"/>
    <cellStyle name="Input 8 2 4 2 7" xfId="7315" xr:uid="{00000000-0005-0000-0000-0000E31A0000}"/>
    <cellStyle name="Input 8 2 4 2 7 2" xfId="7316" xr:uid="{00000000-0005-0000-0000-0000E41A0000}"/>
    <cellStyle name="Input 8 2 4 2 8" xfId="7317" xr:uid="{00000000-0005-0000-0000-0000E51A0000}"/>
    <cellStyle name="Input 8 2 4 2 8 2" xfId="7318" xr:uid="{00000000-0005-0000-0000-0000E61A0000}"/>
    <cellStyle name="Input 8 2 4 2 9" xfId="7319" xr:uid="{00000000-0005-0000-0000-0000E71A0000}"/>
    <cellStyle name="Input 8 2 4 2 9 2" xfId="7320" xr:uid="{00000000-0005-0000-0000-0000E81A0000}"/>
    <cellStyle name="Input 8 2 4 20" xfId="7321" xr:uid="{00000000-0005-0000-0000-0000E91A0000}"/>
    <cellStyle name="Input 8 2 4 3" xfId="7322" xr:uid="{00000000-0005-0000-0000-0000EA1A0000}"/>
    <cellStyle name="Input 8 2 4 3 10" xfId="7323" xr:uid="{00000000-0005-0000-0000-0000EB1A0000}"/>
    <cellStyle name="Input 8 2 4 3 10 2" xfId="7324" xr:uid="{00000000-0005-0000-0000-0000EC1A0000}"/>
    <cellStyle name="Input 8 2 4 3 11" xfId="7325" xr:uid="{00000000-0005-0000-0000-0000ED1A0000}"/>
    <cellStyle name="Input 8 2 4 3 11 2" xfId="7326" xr:uid="{00000000-0005-0000-0000-0000EE1A0000}"/>
    <cellStyle name="Input 8 2 4 3 12" xfId="7327" xr:uid="{00000000-0005-0000-0000-0000EF1A0000}"/>
    <cellStyle name="Input 8 2 4 3 12 2" xfId="7328" xr:uid="{00000000-0005-0000-0000-0000F01A0000}"/>
    <cellStyle name="Input 8 2 4 3 13" xfId="7329" xr:uid="{00000000-0005-0000-0000-0000F11A0000}"/>
    <cellStyle name="Input 8 2 4 3 13 2" xfId="7330" xr:uid="{00000000-0005-0000-0000-0000F21A0000}"/>
    <cellStyle name="Input 8 2 4 3 14" xfId="7331" xr:uid="{00000000-0005-0000-0000-0000F31A0000}"/>
    <cellStyle name="Input 8 2 4 3 14 2" xfId="7332" xr:uid="{00000000-0005-0000-0000-0000F41A0000}"/>
    <cellStyle name="Input 8 2 4 3 15" xfId="7333" xr:uid="{00000000-0005-0000-0000-0000F51A0000}"/>
    <cellStyle name="Input 8 2 4 3 15 2" xfId="7334" xr:uid="{00000000-0005-0000-0000-0000F61A0000}"/>
    <cellStyle name="Input 8 2 4 3 16" xfId="7335" xr:uid="{00000000-0005-0000-0000-0000F71A0000}"/>
    <cellStyle name="Input 8 2 4 3 16 2" xfId="7336" xr:uid="{00000000-0005-0000-0000-0000F81A0000}"/>
    <cellStyle name="Input 8 2 4 3 17" xfId="7337" xr:uid="{00000000-0005-0000-0000-0000F91A0000}"/>
    <cellStyle name="Input 8 2 4 3 17 2" xfId="7338" xr:uid="{00000000-0005-0000-0000-0000FA1A0000}"/>
    <cellStyle name="Input 8 2 4 3 18" xfId="7339" xr:uid="{00000000-0005-0000-0000-0000FB1A0000}"/>
    <cellStyle name="Input 8 2 4 3 2" xfId="7340" xr:uid="{00000000-0005-0000-0000-0000FC1A0000}"/>
    <cellStyle name="Input 8 2 4 3 2 2" xfId="7341" xr:uid="{00000000-0005-0000-0000-0000FD1A0000}"/>
    <cellStyle name="Input 8 2 4 3 3" xfId="7342" xr:uid="{00000000-0005-0000-0000-0000FE1A0000}"/>
    <cellStyle name="Input 8 2 4 3 3 2" xfId="7343" xr:uid="{00000000-0005-0000-0000-0000FF1A0000}"/>
    <cellStyle name="Input 8 2 4 3 4" xfId="7344" xr:uid="{00000000-0005-0000-0000-0000001B0000}"/>
    <cellStyle name="Input 8 2 4 3 4 2" xfId="7345" xr:uid="{00000000-0005-0000-0000-0000011B0000}"/>
    <cellStyle name="Input 8 2 4 3 5" xfId="7346" xr:uid="{00000000-0005-0000-0000-0000021B0000}"/>
    <cellStyle name="Input 8 2 4 3 5 2" xfId="7347" xr:uid="{00000000-0005-0000-0000-0000031B0000}"/>
    <cellStyle name="Input 8 2 4 3 6" xfId="7348" xr:uid="{00000000-0005-0000-0000-0000041B0000}"/>
    <cellStyle name="Input 8 2 4 3 6 2" xfId="7349" xr:uid="{00000000-0005-0000-0000-0000051B0000}"/>
    <cellStyle name="Input 8 2 4 3 7" xfId="7350" xr:uid="{00000000-0005-0000-0000-0000061B0000}"/>
    <cellStyle name="Input 8 2 4 3 7 2" xfId="7351" xr:uid="{00000000-0005-0000-0000-0000071B0000}"/>
    <cellStyle name="Input 8 2 4 3 8" xfId="7352" xr:uid="{00000000-0005-0000-0000-0000081B0000}"/>
    <cellStyle name="Input 8 2 4 3 8 2" xfId="7353" xr:uid="{00000000-0005-0000-0000-0000091B0000}"/>
    <cellStyle name="Input 8 2 4 3 9" xfId="7354" xr:uid="{00000000-0005-0000-0000-00000A1B0000}"/>
    <cellStyle name="Input 8 2 4 3 9 2" xfId="7355" xr:uid="{00000000-0005-0000-0000-00000B1B0000}"/>
    <cellStyle name="Input 8 2 4 4" xfId="7356" xr:uid="{00000000-0005-0000-0000-00000C1B0000}"/>
    <cellStyle name="Input 8 2 4 4 10" xfId="7357" xr:uid="{00000000-0005-0000-0000-00000D1B0000}"/>
    <cellStyle name="Input 8 2 4 4 10 2" xfId="7358" xr:uid="{00000000-0005-0000-0000-00000E1B0000}"/>
    <cellStyle name="Input 8 2 4 4 11" xfId="7359" xr:uid="{00000000-0005-0000-0000-00000F1B0000}"/>
    <cellStyle name="Input 8 2 4 4 11 2" xfId="7360" xr:uid="{00000000-0005-0000-0000-0000101B0000}"/>
    <cellStyle name="Input 8 2 4 4 12" xfId="7361" xr:uid="{00000000-0005-0000-0000-0000111B0000}"/>
    <cellStyle name="Input 8 2 4 4 12 2" xfId="7362" xr:uid="{00000000-0005-0000-0000-0000121B0000}"/>
    <cellStyle name="Input 8 2 4 4 13" xfId="7363" xr:uid="{00000000-0005-0000-0000-0000131B0000}"/>
    <cellStyle name="Input 8 2 4 4 13 2" xfId="7364" xr:uid="{00000000-0005-0000-0000-0000141B0000}"/>
    <cellStyle name="Input 8 2 4 4 14" xfId="7365" xr:uid="{00000000-0005-0000-0000-0000151B0000}"/>
    <cellStyle name="Input 8 2 4 4 14 2" xfId="7366" xr:uid="{00000000-0005-0000-0000-0000161B0000}"/>
    <cellStyle name="Input 8 2 4 4 15" xfId="7367" xr:uid="{00000000-0005-0000-0000-0000171B0000}"/>
    <cellStyle name="Input 8 2 4 4 15 2" xfId="7368" xr:uid="{00000000-0005-0000-0000-0000181B0000}"/>
    <cellStyle name="Input 8 2 4 4 16" xfId="7369" xr:uid="{00000000-0005-0000-0000-0000191B0000}"/>
    <cellStyle name="Input 8 2 4 4 2" xfId="7370" xr:uid="{00000000-0005-0000-0000-00001A1B0000}"/>
    <cellStyle name="Input 8 2 4 4 2 2" xfId="7371" xr:uid="{00000000-0005-0000-0000-00001B1B0000}"/>
    <cellStyle name="Input 8 2 4 4 3" xfId="7372" xr:uid="{00000000-0005-0000-0000-00001C1B0000}"/>
    <cellStyle name="Input 8 2 4 4 3 2" xfId="7373" xr:uid="{00000000-0005-0000-0000-00001D1B0000}"/>
    <cellStyle name="Input 8 2 4 4 4" xfId="7374" xr:uid="{00000000-0005-0000-0000-00001E1B0000}"/>
    <cellStyle name="Input 8 2 4 4 4 2" xfId="7375" xr:uid="{00000000-0005-0000-0000-00001F1B0000}"/>
    <cellStyle name="Input 8 2 4 4 5" xfId="7376" xr:uid="{00000000-0005-0000-0000-0000201B0000}"/>
    <cellStyle name="Input 8 2 4 4 5 2" xfId="7377" xr:uid="{00000000-0005-0000-0000-0000211B0000}"/>
    <cellStyle name="Input 8 2 4 4 6" xfId="7378" xr:uid="{00000000-0005-0000-0000-0000221B0000}"/>
    <cellStyle name="Input 8 2 4 4 6 2" xfId="7379" xr:uid="{00000000-0005-0000-0000-0000231B0000}"/>
    <cellStyle name="Input 8 2 4 4 7" xfId="7380" xr:uid="{00000000-0005-0000-0000-0000241B0000}"/>
    <cellStyle name="Input 8 2 4 4 7 2" xfId="7381" xr:uid="{00000000-0005-0000-0000-0000251B0000}"/>
    <cellStyle name="Input 8 2 4 4 8" xfId="7382" xr:uid="{00000000-0005-0000-0000-0000261B0000}"/>
    <cellStyle name="Input 8 2 4 4 8 2" xfId="7383" xr:uid="{00000000-0005-0000-0000-0000271B0000}"/>
    <cellStyle name="Input 8 2 4 4 9" xfId="7384" xr:uid="{00000000-0005-0000-0000-0000281B0000}"/>
    <cellStyle name="Input 8 2 4 4 9 2" xfId="7385" xr:uid="{00000000-0005-0000-0000-0000291B0000}"/>
    <cellStyle name="Input 8 2 4 5" xfId="7386" xr:uid="{00000000-0005-0000-0000-00002A1B0000}"/>
    <cellStyle name="Input 8 2 4 5 10" xfId="7387" xr:uid="{00000000-0005-0000-0000-00002B1B0000}"/>
    <cellStyle name="Input 8 2 4 5 10 2" xfId="7388" xr:uid="{00000000-0005-0000-0000-00002C1B0000}"/>
    <cellStyle name="Input 8 2 4 5 11" xfId="7389" xr:uid="{00000000-0005-0000-0000-00002D1B0000}"/>
    <cellStyle name="Input 8 2 4 5 11 2" xfId="7390" xr:uid="{00000000-0005-0000-0000-00002E1B0000}"/>
    <cellStyle name="Input 8 2 4 5 12" xfId="7391" xr:uid="{00000000-0005-0000-0000-00002F1B0000}"/>
    <cellStyle name="Input 8 2 4 5 12 2" xfId="7392" xr:uid="{00000000-0005-0000-0000-0000301B0000}"/>
    <cellStyle name="Input 8 2 4 5 13" xfId="7393" xr:uid="{00000000-0005-0000-0000-0000311B0000}"/>
    <cellStyle name="Input 8 2 4 5 13 2" xfId="7394" xr:uid="{00000000-0005-0000-0000-0000321B0000}"/>
    <cellStyle name="Input 8 2 4 5 14" xfId="7395" xr:uid="{00000000-0005-0000-0000-0000331B0000}"/>
    <cellStyle name="Input 8 2 4 5 14 2" xfId="7396" xr:uid="{00000000-0005-0000-0000-0000341B0000}"/>
    <cellStyle name="Input 8 2 4 5 15" xfId="7397" xr:uid="{00000000-0005-0000-0000-0000351B0000}"/>
    <cellStyle name="Input 8 2 4 5 15 2" xfId="7398" xr:uid="{00000000-0005-0000-0000-0000361B0000}"/>
    <cellStyle name="Input 8 2 4 5 16" xfId="7399" xr:uid="{00000000-0005-0000-0000-0000371B0000}"/>
    <cellStyle name="Input 8 2 4 5 2" xfId="7400" xr:uid="{00000000-0005-0000-0000-0000381B0000}"/>
    <cellStyle name="Input 8 2 4 5 2 2" xfId="7401" xr:uid="{00000000-0005-0000-0000-0000391B0000}"/>
    <cellStyle name="Input 8 2 4 5 3" xfId="7402" xr:uid="{00000000-0005-0000-0000-00003A1B0000}"/>
    <cellStyle name="Input 8 2 4 5 3 2" xfId="7403" xr:uid="{00000000-0005-0000-0000-00003B1B0000}"/>
    <cellStyle name="Input 8 2 4 5 4" xfId="7404" xr:uid="{00000000-0005-0000-0000-00003C1B0000}"/>
    <cellStyle name="Input 8 2 4 5 4 2" xfId="7405" xr:uid="{00000000-0005-0000-0000-00003D1B0000}"/>
    <cellStyle name="Input 8 2 4 5 5" xfId="7406" xr:uid="{00000000-0005-0000-0000-00003E1B0000}"/>
    <cellStyle name="Input 8 2 4 5 5 2" xfId="7407" xr:uid="{00000000-0005-0000-0000-00003F1B0000}"/>
    <cellStyle name="Input 8 2 4 5 6" xfId="7408" xr:uid="{00000000-0005-0000-0000-0000401B0000}"/>
    <cellStyle name="Input 8 2 4 5 6 2" xfId="7409" xr:uid="{00000000-0005-0000-0000-0000411B0000}"/>
    <cellStyle name="Input 8 2 4 5 7" xfId="7410" xr:uid="{00000000-0005-0000-0000-0000421B0000}"/>
    <cellStyle name="Input 8 2 4 5 7 2" xfId="7411" xr:uid="{00000000-0005-0000-0000-0000431B0000}"/>
    <cellStyle name="Input 8 2 4 5 8" xfId="7412" xr:uid="{00000000-0005-0000-0000-0000441B0000}"/>
    <cellStyle name="Input 8 2 4 5 8 2" xfId="7413" xr:uid="{00000000-0005-0000-0000-0000451B0000}"/>
    <cellStyle name="Input 8 2 4 5 9" xfId="7414" xr:uid="{00000000-0005-0000-0000-0000461B0000}"/>
    <cellStyle name="Input 8 2 4 5 9 2" xfId="7415" xr:uid="{00000000-0005-0000-0000-0000471B0000}"/>
    <cellStyle name="Input 8 2 4 6" xfId="7416" xr:uid="{00000000-0005-0000-0000-0000481B0000}"/>
    <cellStyle name="Input 8 2 4 6 10" xfId="7417" xr:uid="{00000000-0005-0000-0000-0000491B0000}"/>
    <cellStyle name="Input 8 2 4 6 10 2" xfId="7418" xr:uid="{00000000-0005-0000-0000-00004A1B0000}"/>
    <cellStyle name="Input 8 2 4 6 11" xfId="7419" xr:uid="{00000000-0005-0000-0000-00004B1B0000}"/>
    <cellStyle name="Input 8 2 4 6 11 2" xfId="7420" xr:uid="{00000000-0005-0000-0000-00004C1B0000}"/>
    <cellStyle name="Input 8 2 4 6 12" xfId="7421" xr:uid="{00000000-0005-0000-0000-00004D1B0000}"/>
    <cellStyle name="Input 8 2 4 6 12 2" xfId="7422" xr:uid="{00000000-0005-0000-0000-00004E1B0000}"/>
    <cellStyle name="Input 8 2 4 6 13" xfId="7423" xr:uid="{00000000-0005-0000-0000-00004F1B0000}"/>
    <cellStyle name="Input 8 2 4 6 13 2" xfId="7424" xr:uid="{00000000-0005-0000-0000-0000501B0000}"/>
    <cellStyle name="Input 8 2 4 6 14" xfId="7425" xr:uid="{00000000-0005-0000-0000-0000511B0000}"/>
    <cellStyle name="Input 8 2 4 6 14 2" xfId="7426" xr:uid="{00000000-0005-0000-0000-0000521B0000}"/>
    <cellStyle name="Input 8 2 4 6 15" xfId="7427" xr:uid="{00000000-0005-0000-0000-0000531B0000}"/>
    <cellStyle name="Input 8 2 4 6 2" xfId="7428" xr:uid="{00000000-0005-0000-0000-0000541B0000}"/>
    <cellStyle name="Input 8 2 4 6 2 2" xfId="7429" xr:uid="{00000000-0005-0000-0000-0000551B0000}"/>
    <cellStyle name="Input 8 2 4 6 3" xfId="7430" xr:uid="{00000000-0005-0000-0000-0000561B0000}"/>
    <cellStyle name="Input 8 2 4 6 3 2" xfId="7431" xr:uid="{00000000-0005-0000-0000-0000571B0000}"/>
    <cellStyle name="Input 8 2 4 6 4" xfId="7432" xr:uid="{00000000-0005-0000-0000-0000581B0000}"/>
    <cellStyle name="Input 8 2 4 6 4 2" xfId="7433" xr:uid="{00000000-0005-0000-0000-0000591B0000}"/>
    <cellStyle name="Input 8 2 4 6 5" xfId="7434" xr:uid="{00000000-0005-0000-0000-00005A1B0000}"/>
    <cellStyle name="Input 8 2 4 6 5 2" xfId="7435" xr:uid="{00000000-0005-0000-0000-00005B1B0000}"/>
    <cellStyle name="Input 8 2 4 6 6" xfId="7436" xr:uid="{00000000-0005-0000-0000-00005C1B0000}"/>
    <cellStyle name="Input 8 2 4 6 6 2" xfId="7437" xr:uid="{00000000-0005-0000-0000-00005D1B0000}"/>
    <cellStyle name="Input 8 2 4 6 7" xfId="7438" xr:uid="{00000000-0005-0000-0000-00005E1B0000}"/>
    <cellStyle name="Input 8 2 4 6 7 2" xfId="7439" xr:uid="{00000000-0005-0000-0000-00005F1B0000}"/>
    <cellStyle name="Input 8 2 4 6 8" xfId="7440" xr:uid="{00000000-0005-0000-0000-0000601B0000}"/>
    <cellStyle name="Input 8 2 4 6 8 2" xfId="7441" xr:uid="{00000000-0005-0000-0000-0000611B0000}"/>
    <cellStyle name="Input 8 2 4 6 9" xfId="7442" xr:uid="{00000000-0005-0000-0000-0000621B0000}"/>
    <cellStyle name="Input 8 2 4 6 9 2" xfId="7443" xr:uid="{00000000-0005-0000-0000-0000631B0000}"/>
    <cellStyle name="Input 8 2 4 7" xfId="7444" xr:uid="{00000000-0005-0000-0000-0000641B0000}"/>
    <cellStyle name="Input 8 2 4 7 2" xfId="7445" xr:uid="{00000000-0005-0000-0000-0000651B0000}"/>
    <cellStyle name="Input 8 2 4 8" xfId="7446" xr:uid="{00000000-0005-0000-0000-0000661B0000}"/>
    <cellStyle name="Input 8 2 4 8 2" xfId="7447" xr:uid="{00000000-0005-0000-0000-0000671B0000}"/>
    <cellStyle name="Input 8 2 4 9" xfId="7448" xr:uid="{00000000-0005-0000-0000-0000681B0000}"/>
    <cellStyle name="Input 8 2 4 9 2" xfId="7449" xr:uid="{00000000-0005-0000-0000-0000691B0000}"/>
    <cellStyle name="Input 8 2 5" xfId="7450" xr:uid="{00000000-0005-0000-0000-00006A1B0000}"/>
    <cellStyle name="Input 8 2 5 10" xfId="7451" xr:uid="{00000000-0005-0000-0000-00006B1B0000}"/>
    <cellStyle name="Input 8 2 5 10 2" xfId="7452" xr:uid="{00000000-0005-0000-0000-00006C1B0000}"/>
    <cellStyle name="Input 8 2 5 11" xfId="7453" xr:uid="{00000000-0005-0000-0000-00006D1B0000}"/>
    <cellStyle name="Input 8 2 5 11 2" xfId="7454" xr:uid="{00000000-0005-0000-0000-00006E1B0000}"/>
    <cellStyle name="Input 8 2 5 12" xfId="7455" xr:uid="{00000000-0005-0000-0000-00006F1B0000}"/>
    <cellStyle name="Input 8 2 5 12 2" xfId="7456" xr:uid="{00000000-0005-0000-0000-0000701B0000}"/>
    <cellStyle name="Input 8 2 5 13" xfId="7457" xr:uid="{00000000-0005-0000-0000-0000711B0000}"/>
    <cellStyle name="Input 8 2 5 13 2" xfId="7458" xr:uid="{00000000-0005-0000-0000-0000721B0000}"/>
    <cellStyle name="Input 8 2 5 14" xfId="7459" xr:uid="{00000000-0005-0000-0000-0000731B0000}"/>
    <cellStyle name="Input 8 2 5 14 2" xfId="7460" xr:uid="{00000000-0005-0000-0000-0000741B0000}"/>
    <cellStyle name="Input 8 2 5 15" xfId="7461" xr:uid="{00000000-0005-0000-0000-0000751B0000}"/>
    <cellStyle name="Input 8 2 5 15 2" xfId="7462" xr:uid="{00000000-0005-0000-0000-0000761B0000}"/>
    <cellStyle name="Input 8 2 5 16" xfId="7463" xr:uid="{00000000-0005-0000-0000-0000771B0000}"/>
    <cellStyle name="Input 8 2 5 16 2" xfId="7464" xr:uid="{00000000-0005-0000-0000-0000781B0000}"/>
    <cellStyle name="Input 8 2 5 17" xfId="7465" xr:uid="{00000000-0005-0000-0000-0000791B0000}"/>
    <cellStyle name="Input 8 2 5 17 2" xfId="7466" xr:uid="{00000000-0005-0000-0000-00007A1B0000}"/>
    <cellStyle name="Input 8 2 5 18" xfId="7467" xr:uid="{00000000-0005-0000-0000-00007B1B0000}"/>
    <cellStyle name="Input 8 2 5 18 2" xfId="7468" xr:uid="{00000000-0005-0000-0000-00007C1B0000}"/>
    <cellStyle name="Input 8 2 5 19" xfId="7469" xr:uid="{00000000-0005-0000-0000-00007D1B0000}"/>
    <cellStyle name="Input 8 2 5 2" xfId="7470" xr:uid="{00000000-0005-0000-0000-00007E1B0000}"/>
    <cellStyle name="Input 8 2 5 2 10" xfId="7471" xr:uid="{00000000-0005-0000-0000-00007F1B0000}"/>
    <cellStyle name="Input 8 2 5 2 10 2" xfId="7472" xr:uid="{00000000-0005-0000-0000-0000801B0000}"/>
    <cellStyle name="Input 8 2 5 2 11" xfId="7473" xr:uid="{00000000-0005-0000-0000-0000811B0000}"/>
    <cellStyle name="Input 8 2 5 2 11 2" xfId="7474" xr:uid="{00000000-0005-0000-0000-0000821B0000}"/>
    <cellStyle name="Input 8 2 5 2 12" xfId="7475" xr:uid="{00000000-0005-0000-0000-0000831B0000}"/>
    <cellStyle name="Input 8 2 5 2 12 2" xfId="7476" xr:uid="{00000000-0005-0000-0000-0000841B0000}"/>
    <cellStyle name="Input 8 2 5 2 13" xfId="7477" xr:uid="{00000000-0005-0000-0000-0000851B0000}"/>
    <cellStyle name="Input 8 2 5 2 13 2" xfId="7478" xr:uid="{00000000-0005-0000-0000-0000861B0000}"/>
    <cellStyle name="Input 8 2 5 2 14" xfId="7479" xr:uid="{00000000-0005-0000-0000-0000871B0000}"/>
    <cellStyle name="Input 8 2 5 2 14 2" xfId="7480" xr:uid="{00000000-0005-0000-0000-0000881B0000}"/>
    <cellStyle name="Input 8 2 5 2 15" xfId="7481" xr:uid="{00000000-0005-0000-0000-0000891B0000}"/>
    <cellStyle name="Input 8 2 5 2 15 2" xfId="7482" xr:uid="{00000000-0005-0000-0000-00008A1B0000}"/>
    <cellStyle name="Input 8 2 5 2 16" xfId="7483" xr:uid="{00000000-0005-0000-0000-00008B1B0000}"/>
    <cellStyle name="Input 8 2 5 2 16 2" xfId="7484" xr:uid="{00000000-0005-0000-0000-00008C1B0000}"/>
    <cellStyle name="Input 8 2 5 2 17" xfId="7485" xr:uid="{00000000-0005-0000-0000-00008D1B0000}"/>
    <cellStyle name="Input 8 2 5 2 17 2" xfId="7486" xr:uid="{00000000-0005-0000-0000-00008E1B0000}"/>
    <cellStyle name="Input 8 2 5 2 18" xfId="7487" xr:uid="{00000000-0005-0000-0000-00008F1B0000}"/>
    <cellStyle name="Input 8 2 5 2 2" xfId="7488" xr:uid="{00000000-0005-0000-0000-0000901B0000}"/>
    <cellStyle name="Input 8 2 5 2 2 2" xfId="7489" xr:uid="{00000000-0005-0000-0000-0000911B0000}"/>
    <cellStyle name="Input 8 2 5 2 3" xfId="7490" xr:uid="{00000000-0005-0000-0000-0000921B0000}"/>
    <cellStyle name="Input 8 2 5 2 3 2" xfId="7491" xr:uid="{00000000-0005-0000-0000-0000931B0000}"/>
    <cellStyle name="Input 8 2 5 2 4" xfId="7492" xr:uid="{00000000-0005-0000-0000-0000941B0000}"/>
    <cellStyle name="Input 8 2 5 2 4 2" xfId="7493" xr:uid="{00000000-0005-0000-0000-0000951B0000}"/>
    <cellStyle name="Input 8 2 5 2 5" xfId="7494" xr:uid="{00000000-0005-0000-0000-0000961B0000}"/>
    <cellStyle name="Input 8 2 5 2 5 2" xfId="7495" xr:uid="{00000000-0005-0000-0000-0000971B0000}"/>
    <cellStyle name="Input 8 2 5 2 6" xfId="7496" xr:uid="{00000000-0005-0000-0000-0000981B0000}"/>
    <cellStyle name="Input 8 2 5 2 6 2" xfId="7497" xr:uid="{00000000-0005-0000-0000-0000991B0000}"/>
    <cellStyle name="Input 8 2 5 2 7" xfId="7498" xr:uid="{00000000-0005-0000-0000-00009A1B0000}"/>
    <cellStyle name="Input 8 2 5 2 7 2" xfId="7499" xr:uid="{00000000-0005-0000-0000-00009B1B0000}"/>
    <cellStyle name="Input 8 2 5 2 8" xfId="7500" xr:uid="{00000000-0005-0000-0000-00009C1B0000}"/>
    <cellStyle name="Input 8 2 5 2 8 2" xfId="7501" xr:uid="{00000000-0005-0000-0000-00009D1B0000}"/>
    <cellStyle name="Input 8 2 5 2 9" xfId="7502" xr:uid="{00000000-0005-0000-0000-00009E1B0000}"/>
    <cellStyle name="Input 8 2 5 2 9 2" xfId="7503" xr:uid="{00000000-0005-0000-0000-00009F1B0000}"/>
    <cellStyle name="Input 8 2 5 3" xfId="7504" xr:uid="{00000000-0005-0000-0000-0000A01B0000}"/>
    <cellStyle name="Input 8 2 5 3 10" xfId="7505" xr:uid="{00000000-0005-0000-0000-0000A11B0000}"/>
    <cellStyle name="Input 8 2 5 3 10 2" xfId="7506" xr:uid="{00000000-0005-0000-0000-0000A21B0000}"/>
    <cellStyle name="Input 8 2 5 3 11" xfId="7507" xr:uid="{00000000-0005-0000-0000-0000A31B0000}"/>
    <cellStyle name="Input 8 2 5 3 11 2" xfId="7508" xr:uid="{00000000-0005-0000-0000-0000A41B0000}"/>
    <cellStyle name="Input 8 2 5 3 12" xfId="7509" xr:uid="{00000000-0005-0000-0000-0000A51B0000}"/>
    <cellStyle name="Input 8 2 5 3 12 2" xfId="7510" xr:uid="{00000000-0005-0000-0000-0000A61B0000}"/>
    <cellStyle name="Input 8 2 5 3 13" xfId="7511" xr:uid="{00000000-0005-0000-0000-0000A71B0000}"/>
    <cellStyle name="Input 8 2 5 3 13 2" xfId="7512" xr:uid="{00000000-0005-0000-0000-0000A81B0000}"/>
    <cellStyle name="Input 8 2 5 3 14" xfId="7513" xr:uid="{00000000-0005-0000-0000-0000A91B0000}"/>
    <cellStyle name="Input 8 2 5 3 14 2" xfId="7514" xr:uid="{00000000-0005-0000-0000-0000AA1B0000}"/>
    <cellStyle name="Input 8 2 5 3 15" xfId="7515" xr:uid="{00000000-0005-0000-0000-0000AB1B0000}"/>
    <cellStyle name="Input 8 2 5 3 15 2" xfId="7516" xr:uid="{00000000-0005-0000-0000-0000AC1B0000}"/>
    <cellStyle name="Input 8 2 5 3 16" xfId="7517" xr:uid="{00000000-0005-0000-0000-0000AD1B0000}"/>
    <cellStyle name="Input 8 2 5 3 2" xfId="7518" xr:uid="{00000000-0005-0000-0000-0000AE1B0000}"/>
    <cellStyle name="Input 8 2 5 3 2 2" xfId="7519" xr:uid="{00000000-0005-0000-0000-0000AF1B0000}"/>
    <cellStyle name="Input 8 2 5 3 3" xfId="7520" xr:uid="{00000000-0005-0000-0000-0000B01B0000}"/>
    <cellStyle name="Input 8 2 5 3 3 2" xfId="7521" xr:uid="{00000000-0005-0000-0000-0000B11B0000}"/>
    <cellStyle name="Input 8 2 5 3 4" xfId="7522" xr:uid="{00000000-0005-0000-0000-0000B21B0000}"/>
    <cellStyle name="Input 8 2 5 3 4 2" xfId="7523" xr:uid="{00000000-0005-0000-0000-0000B31B0000}"/>
    <cellStyle name="Input 8 2 5 3 5" xfId="7524" xr:uid="{00000000-0005-0000-0000-0000B41B0000}"/>
    <cellStyle name="Input 8 2 5 3 5 2" xfId="7525" xr:uid="{00000000-0005-0000-0000-0000B51B0000}"/>
    <cellStyle name="Input 8 2 5 3 6" xfId="7526" xr:uid="{00000000-0005-0000-0000-0000B61B0000}"/>
    <cellStyle name="Input 8 2 5 3 6 2" xfId="7527" xr:uid="{00000000-0005-0000-0000-0000B71B0000}"/>
    <cellStyle name="Input 8 2 5 3 7" xfId="7528" xr:uid="{00000000-0005-0000-0000-0000B81B0000}"/>
    <cellStyle name="Input 8 2 5 3 7 2" xfId="7529" xr:uid="{00000000-0005-0000-0000-0000B91B0000}"/>
    <cellStyle name="Input 8 2 5 3 8" xfId="7530" xr:uid="{00000000-0005-0000-0000-0000BA1B0000}"/>
    <cellStyle name="Input 8 2 5 3 8 2" xfId="7531" xr:uid="{00000000-0005-0000-0000-0000BB1B0000}"/>
    <cellStyle name="Input 8 2 5 3 9" xfId="7532" xr:uid="{00000000-0005-0000-0000-0000BC1B0000}"/>
    <cellStyle name="Input 8 2 5 3 9 2" xfId="7533" xr:uid="{00000000-0005-0000-0000-0000BD1B0000}"/>
    <cellStyle name="Input 8 2 5 4" xfId="7534" xr:uid="{00000000-0005-0000-0000-0000BE1B0000}"/>
    <cellStyle name="Input 8 2 5 4 10" xfId="7535" xr:uid="{00000000-0005-0000-0000-0000BF1B0000}"/>
    <cellStyle name="Input 8 2 5 4 10 2" xfId="7536" xr:uid="{00000000-0005-0000-0000-0000C01B0000}"/>
    <cellStyle name="Input 8 2 5 4 11" xfId="7537" xr:uid="{00000000-0005-0000-0000-0000C11B0000}"/>
    <cellStyle name="Input 8 2 5 4 11 2" xfId="7538" xr:uid="{00000000-0005-0000-0000-0000C21B0000}"/>
    <cellStyle name="Input 8 2 5 4 12" xfId="7539" xr:uid="{00000000-0005-0000-0000-0000C31B0000}"/>
    <cellStyle name="Input 8 2 5 4 12 2" xfId="7540" xr:uid="{00000000-0005-0000-0000-0000C41B0000}"/>
    <cellStyle name="Input 8 2 5 4 13" xfId="7541" xr:uid="{00000000-0005-0000-0000-0000C51B0000}"/>
    <cellStyle name="Input 8 2 5 4 13 2" xfId="7542" xr:uid="{00000000-0005-0000-0000-0000C61B0000}"/>
    <cellStyle name="Input 8 2 5 4 14" xfId="7543" xr:uid="{00000000-0005-0000-0000-0000C71B0000}"/>
    <cellStyle name="Input 8 2 5 4 14 2" xfId="7544" xr:uid="{00000000-0005-0000-0000-0000C81B0000}"/>
    <cellStyle name="Input 8 2 5 4 15" xfId="7545" xr:uid="{00000000-0005-0000-0000-0000C91B0000}"/>
    <cellStyle name="Input 8 2 5 4 15 2" xfId="7546" xr:uid="{00000000-0005-0000-0000-0000CA1B0000}"/>
    <cellStyle name="Input 8 2 5 4 16" xfId="7547" xr:uid="{00000000-0005-0000-0000-0000CB1B0000}"/>
    <cellStyle name="Input 8 2 5 4 2" xfId="7548" xr:uid="{00000000-0005-0000-0000-0000CC1B0000}"/>
    <cellStyle name="Input 8 2 5 4 2 2" xfId="7549" xr:uid="{00000000-0005-0000-0000-0000CD1B0000}"/>
    <cellStyle name="Input 8 2 5 4 3" xfId="7550" xr:uid="{00000000-0005-0000-0000-0000CE1B0000}"/>
    <cellStyle name="Input 8 2 5 4 3 2" xfId="7551" xr:uid="{00000000-0005-0000-0000-0000CF1B0000}"/>
    <cellStyle name="Input 8 2 5 4 4" xfId="7552" xr:uid="{00000000-0005-0000-0000-0000D01B0000}"/>
    <cellStyle name="Input 8 2 5 4 4 2" xfId="7553" xr:uid="{00000000-0005-0000-0000-0000D11B0000}"/>
    <cellStyle name="Input 8 2 5 4 5" xfId="7554" xr:uid="{00000000-0005-0000-0000-0000D21B0000}"/>
    <cellStyle name="Input 8 2 5 4 5 2" xfId="7555" xr:uid="{00000000-0005-0000-0000-0000D31B0000}"/>
    <cellStyle name="Input 8 2 5 4 6" xfId="7556" xr:uid="{00000000-0005-0000-0000-0000D41B0000}"/>
    <cellStyle name="Input 8 2 5 4 6 2" xfId="7557" xr:uid="{00000000-0005-0000-0000-0000D51B0000}"/>
    <cellStyle name="Input 8 2 5 4 7" xfId="7558" xr:uid="{00000000-0005-0000-0000-0000D61B0000}"/>
    <cellStyle name="Input 8 2 5 4 7 2" xfId="7559" xr:uid="{00000000-0005-0000-0000-0000D71B0000}"/>
    <cellStyle name="Input 8 2 5 4 8" xfId="7560" xr:uid="{00000000-0005-0000-0000-0000D81B0000}"/>
    <cellStyle name="Input 8 2 5 4 8 2" xfId="7561" xr:uid="{00000000-0005-0000-0000-0000D91B0000}"/>
    <cellStyle name="Input 8 2 5 4 9" xfId="7562" xr:uid="{00000000-0005-0000-0000-0000DA1B0000}"/>
    <cellStyle name="Input 8 2 5 4 9 2" xfId="7563" xr:uid="{00000000-0005-0000-0000-0000DB1B0000}"/>
    <cellStyle name="Input 8 2 5 5" xfId="7564" xr:uid="{00000000-0005-0000-0000-0000DC1B0000}"/>
    <cellStyle name="Input 8 2 5 5 10" xfId="7565" xr:uid="{00000000-0005-0000-0000-0000DD1B0000}"/>
    <cellStyle name="Input 8 2 5 5 10 2" xfId="7566" xr:uid="{00000000-0005-0000-0000-0000DE1B0000}"/>
    <cellStyle name="Input 8 2 5 5 11" xfId="7567" xr:uid="{00000000-0005-0000-0000-0000DF1B0000}"/>
    <cellStyle name="Input 8 2 5 5 11 2" xfId="7568" xr:uid="{00000000-0005-0000-0000-0000E01B0000}"/>
    <cellStyle name="Input 8 2 5 5 12" xfId="7569" xr:uid="{00000000-0005-0000-0000-0000E11B0000}"/>
    <cellStyle name="Input 8 2 5 5 12 2" xfId="7570" xr:uid="{00000000-0005-0000-0000-0000E21B0000}"/>
    <cellStyle name="Input 8 2 5 5 13" xfId="7571" xr:uid="{00000000-0005-0000-0000-0000E31B0000}"/>
    <cellStyle name="Input 8 2 5 5 13 2" xfId="7572" xr:uid="{00000000-0005-0000-0000-0000E41B0000}"/>
    <cellStyle name="Input 8 2 5 5 14" xfId="7573" xr:uid="{00000000-0005-0000-0000-0000E51B0000}"/>
    <cellStyle name="Input 8 2 5 5 14 2" xfId="7574" xr:uid="{00000000-0005-0000-0000-0000E61B0000}"/>
    <cellStyle name="Input 8 2 5 5 15" xfId="7575" xr:uid="{00000000-0005-0000-0000-0000E71B0000}"/>
    <cellStyle name="Input 8 2 5 5 2" xfId="7576" xr:uid="{00000000-0005-0000-0000-0000E81B0000}"/>
    <cellStyle name="Input 8 2 5 5 2 2" xfId="7577" xr:uid="{00000000-0005-0000-0000-0000E91B0000}"/>
    <cellStyle name="Input 8 2 5 5 3" xfId="7578" xr:uid="{00000000-0005-0000-0000-0000EA1B0000}"/>
    <cellStyle name="Input 8 2 5 5 3 2" xfId="7579" xr:uid="{00000000-0005-0000-0000-0000EB1B0000}"/>
    <cellStyle name="Input 8 2 5 5 4" xfId="7580" xr:uid="{00000000-0005-0000-0000-0000EC1B0000}"/>
    <cellStyle name="Input 8 2 5 5 4 2" xfId="7581" xr:uid="{00000000-0005-0000-0000-0000ED1B0000}"/>
    <cellStyle name="Input 8 2 5 5 5" xfId="7582" xr:uid="{00000000-0005-0000-0000-0000EE1B0000}"/>
    <cellStyle name="Input 8 2 5 5 5 2" xfId="7583" xr:uid="{00000000-0005-0000-0000-0000EF1B0000}"/>
    <cellStyle name="Input 8 2 5 5 6" xfId="7584" xr:uid="{00000000-0005-0000-0000-0000F01B0000}"/>
    <cellStyle name="Input 8 2 5 5 6 2" xfId="7585" xr:uid="{00000000-0005-0000-0000-0000F11B0000}"/>
    <cellStyle name="Input 8 2 5 5 7" xfId="7586" xr:uid="{00000000-0005-0000-0000-0000F21B0000}"/>
    <cellStyle name="Input 8 2 5 5 7 2" xfId="7587" xr:uid="{00000000-0005-0000-0000-0000F31B0000}"/>
    <cellStyle name="Input 8 2 5 5 8" xfId="7588" xr:uid="{00000000-0005-0000-0000-0000F41B0000}"/>
    <cellStyle name="Input 8 2 5 5 8 2" xfId="7589" xr:uid="{00000000-0005-0000-0000-0000F51B0000}"/>
    <cellStyle name="Input 8 2 5 5 9" xfId="7590" xr:uid="{00000000-0005-0000-0000-0000F61B0000}"/>
    <cellStyle name="Input 8 2 5 5 9 2" xfId="7591" xr:uid="{00000000-0005-0000-0000-0000F71B0000}"/>
    <cellStyle name="Input 8 2 5 6" xfId="7592" xr:uid="{00000000-0005-0000-0000-0000F81B0000}"/>
    <cellStyle name="Input 8 2 5 6 2" xfId="7593" xr:uid="{00000000-0005-0000-0000-0000F91B0000}"/>
    <cellStyle name="Input 8 2 5 7" xfId="7594" xr:uid="{00000000-0005-0000-0000-0000FA1B0000}"/>
    <cellStyle name="Input 8 2 5 7 2" xfId="7595" xr:uid="{00000000-0005-0000-0000-0000FB1B0000}"/>
    <cellStyle name="Input 8 2 5 8" xfId="7596" xr:uid="{00000000-0005-0000-0000-0000FC1B0000}"/>
    <cellStyle name="Input 8 2 5 8 2" xfId="7597" xr:uid="{00000000-0005-0000-0000-0000FD1B0000}"/>
    <cellStyle name="Input 8 2 5 9" xfId="7598" xr:uid="{00000000-0005-0000-0000-0000FE1B0000}"/>
    <cellStyle name="Input 8 2 5 9 2" xfId="7599" xr:uid="{00000000-0005-0000-0000-0000FF1B0000}"/>
    <cellStyle name="Input 8 2 6" xfId="7600" xr:uid="{00000000-0005-0000-0000-0000001C0000}"/>
    <cellStyle name="Input 8 2 6 10" xfId="7601" xr:uid="{00000000-0005-0000-0000-0000011C0000}"/>
    <cellStyle name="Input 8 2 6 10 2" xfId="7602" xr:uid="{00000000-0005-0000-0000-0000021C0000}"/>
    <cellStyle name="Input 8 2 6 11" xfId="7603" xr:uid="{00000000-0005-0000-0000-0000031C0000}"/>
    <cellStyle name="Input 8 2 6 11 2" xfId="7604" xr:uid="{00000000-0005-0000-0000-0000041C0000}"/>
    <cellStyle name="Input 8 2 6 12" xfId="7605" xr:uid="{00000000-0005-0000-0000-0000051C0000}"/>
    <cellStyle name="Input 8 2 6 12 2" xfId="7606" xr:uid="{00000000-0005-0000-0000-0000061C0000}"/>
    <cellStyle name="Input 8 2 6 13" xfId="7607" xr:uid="{00000000-0005-0000-0000-0000071C0000}"/>
    <cellStyle name="Input 8 2 6 13 2" xfId="7608" xr:uid="{00000000-0005-0000-0000-0000081C0000}"/>
    <cellStyle name="Input 8 2 6 14" xfId="7609" xr:uid="{00000000-0005-0000-0000-0000091C0000}"/>
    <cellStyle name="Input 8 2 6 14 2" xfId="7610" xr:uid="{00000000-0005-0000-0000-00000A1C0000}"/>
    <cellStyle name="Input 8 2 6 15" xfId="7611" xr:uid="{00000000-0005-0000-0000-00000B1C0000}"/>
    <cellStyle name="Input 8 2 6 15 2" xfId="7612" xr:uid="{00000000-0005-0000-0000-00000C1C0000}"/>
    <cellStyle name="Input 8 2 6 16" xfId="7613" xr:uid="{00000000-0005-0000-0000-00000D1C0000}"/>
    <cellStyle name="Input 8 2 6 16 2" xfId="7614" xr:uid="{00000000-0005-0000-0000-00000E1C0000}"/>
    <cellStyle name="Input 8 2 6 17" xfId="7615" xr:uid="{00000000-0005-0000-0000-00000F1C0000}"/>
    <cellStyle name="Input 8 2 6 17 2" xfId="7616" xr:uid="{00000000-0005-0000-0000-0000101C0000}"/>
    <cellStyle name="Input 8 2 6 18" xfId="7617" xr:uid="{00000000-0005-0000-0000-0000111C0000}"/>
    <cellStyle name="Input 8 2 6 18 2" xfId="7618" xr:uid="{00000000-0005-0000-0000-0000121C0000}"/>
    <cellStyle name="Input 8 2 6 19" xfId="7619" xr:uid="{00000000-0005-0000-0000-0000131C0000}"/>
    <cellStyle name="Input 8 2 6 2" xfId="7620" xr:uid="{00000000-0005-0000-0000-0000141C0000}"/>
    <cellStyle name="Input 8 2 6 2 10" xfId="7621" xr:uid="{00000000-0005-0000-0000-0000151C0000}"/>
    <cellStyle name="Input 8 2 6 2 10 2" xfId="7622" xr:uid="{00000000-0005-0000-0000-0000161C0000}"/>
    <cellStyle name="Input 8 2 6 2 11" xfId="7623" xr:uid="{00000000-0005-0000-0000-0000171C0000}"/>
    <cellStyle name="Input 8 2 6 2 11 2" xfId="7624" xr:uid="{00000000-0005-0000-0000-0000181C0000}"/>
    <cellStyle name="Input 8 2 6 2 12" xfId="7625" xr:uid="{00000000-0005-0000-0000-0000191C0000}"/>
    <cellStyle name="Input 8 2 6 2 12 2" xfId="7626" xr:uid="{00000000-0005-0000-0000-00001A1C0000}"/>
    <cellStyle name="Input 8 2 6 2 13" xfId="7627" xr:uid="{00000000-0005-0000-0000-00001B1C0000}"/>
    <cellStyle name="Input 8 2 6 2 13 2" xfId="7628" xr:uid="{00000000-0005-0000-0000-00001C1C0000}"/>
    <cellStyle name="Input 8 2 6 2 14" xfId="7629" xr:uid="{00000000-0005-0000-0000-00001D1C0000}"/>
    <cellStyle name="Input 8 2 6 2 14 2" xfId="7630" xr:uid="{00000000-0005-0000-0000-00001E1C0000}"/>
    <cellStyle name="Input 8 2 6 2 15" xfId="7631" xr:uid="{00000000-0005-0000-0000-00001F1C0000}"/>
    <cellStyle name="Input 8 2 6 2 15 2" xfId="7632" xr:uid="{00000000-0005-0000-0000-0000201C0000}"/>
    <cellStyle name="Input 8 2 6 2 16" xfId="7633" xr:uid="{00000000-0005-0000-0000-0000211C0000}"/>
    <cellStyle name="Input 8 2 6 2 16 2" xfId="7634" xr:uid="{00000000-0005-0000-0000-0000221C0000}"/>
    <cellStyle name="Input 8 2 6 2 17" xfId="7635" xr:uid="{00000000-0005-0000-0000-0000231C0000}"/>
    <cellStyle name="Input 8 2 6 2 17 2" xfId="7636" xr:uid="{00000000-0005-0000-0000-0000241C0000}"/>
    <cellStyle name="Input 8 2 6 2 18" xfId="7637" xr:uid="{00000000-0005-0000-0000-0000251C0000}"/>
    <cellStyle name="Input 8 2 6 2 2" xfId="7638" xr:uid="{00000000-0005-0000-0000-0000261C0000}"/>
    <cellStyle name="Input 8 2 6 2 2 2" xfId="7639" xr:uid="{00000000-0005-0000-0000-0000271C0000}"/>
    <cellStyle name="Input 8 2 6 2 3" xfId="7640" xr:uid="{00000000-0005-0000-0000-0000281C0000}"/>
    <cellStyle name="Input 8 2 6 2 3 2" xfId="7641" xr:uid="{00000000-0005-0000-0000-0000291C0000}"/>
    <cellStyle name="Input 8 2 6 2 4" xfId="7642" xr:uid="{00000000-0005-0000-0000-00002A1C0000}"/>
    <cellStyle name="Input 8 2 6 2 4 2" xfId="7643" xr:uid="{00000000-0005-0000-0000-00002B1C0000}"/>
    <cellStyle name="Input 8 2 6 2 5" xfId="7644" xr:uid="{00000000-0005-0000-0000-00002C1C0000}"/>
    <cellStyle name="Input 8 2 6 2 5 2" xfId="7645" xr:uid="{00000000-0005-0000-0000-00002D1C0000}"/>
    <cellStyle name="Input 8 2 6 2 6" xfId="7646" xr:uid="{00000000-0005-0000-0000-00002E1C0000}"/>
    <cellStyle name="Input 8 2 6 2 6 2" xfId="7647" xr:uid="{00000000-0005-0000-0000-00002F1C0000}"/>
    <cellStyle name="Input 8 2 6 2 7" xfId="7648" xr:uid="{00000000-0005-0000-0000-0000301C0000}"/>
    <cellStyle name="Input 8 2 6 2 7 2" xfId="7649" xr:uid="{00000000-0005-0000-0000-0000311C0000}"/>
    <cellStyle name="Input 8 2 6 2 8" xfId="7650" xr:uid="{00000000-0005-0000-0000-0000321C0000}"/>
    <cellStyle name="Input 8 2 6 2 8 2" xfId="7651" xr:uid="{00000000-0005-0000-0000-0000331C0000}"/>
    <cellStyle name="Input 8 2 6 2 9" xfId="7652" xr:uid="{00000000-0005-0000-0000-0000341C0000}"/>
    <cellStyle name="Input 8 2 6 2 9 2" xfId="7653" xr:uid="{00000000-0005-0000-0000-0000351C0000}"/>
    <cellStyle name="Input 8 2 6 3" xfId="7654" xr:uid="{00000000-0005-0000-0000-0000361C0000}"/>
    <cellStyle name="Input 8 2 6 3 10" xfId="7655" xr:uid="{00000000-0005-0000-0000-0000371C0000}"/>
    <cellStyle name="Input 8 2 6 3 10 2" xfId="7656" xr:uid="{00000000-0005-0000-0000-0000381C0000}"/>
    <cellStyle name="Input 8 2 6 3 11" xfId="7657" xr:uid="{00000000-0005-0000-0000-0000391C0000}"/>
    <cellStyle name="Input 8 2 6 3 11 2" xfId="7658" xr:uid="{00000000-0005-0000-0000-00003A1C0000}"/>
    <cellStyle name="Input 8 2 6 3 12" xfId="7659" xr:uid="{00000000-0005-0000-0000-00003B1C0000}"/>
    <cellStyle name="Input 8 2 6 3 12 2" xfId="7660" xr:uid="{00000000-0005-0000-0000-00003C1C0000}"/>
    <cellStyle name="Input 8 2 6 3 13" xfId="7661" xr:uid="{00000000-0005-0000-0000-00003D1C0000}"/>
    <cellStyle name="Input 8 2 6 3 13 2" xfId="7662" xr:uid="{00000000-0005-0000-0000-00003E1C0000}"/>
    <cellStyle name="Input 8 2 6 3 14" xfId="7663" xr:uid="{00000000-0005-0000-0000-00003F1C0000}"/>
    <cellStyle name="Input 8 2 6 3 14 2" xfId="7664" xr:uid="{00000000-0005-0000-0000-0000401C0000}"/>
    <cellStyle name="Input 8 2 6 3 15" xfId="7665" xr:uid="{00000000-0005-0000-0000-0000411C0000}"/>
    <cellStyle name="Input 8 2 6 3 15 2" xfId="7666" xr:uid="{00000000-0005-0000-0000-0000421C0000}"/>
    <cellStyle name="Input 8 2 6 3 16" xfId="7667" xr:uid="{00000000-0005-0000-0000-0000431C0000}"/>
    <cellStyle name="Input 8 2 6 3 2" xfId="7668" xr:uid="{00000000-0005-0000-0000-0000441C0000}"/>
    <cellStyle name="Input 8 2 6 3 2 2" xfId="7669" xr:uid="{00000000-0005-0000-0000-0000451C0000}"/>
    <cellStyle name="Input 8 2 6 3 3" xfId="7670" xr:uid="{00000000-0005-0000-0000-0000461C0000}"/>
    <cellStyle name="Input 8 2 6 3 3 2" xfId="7671" xr:uid="{00000000-0005-0000-0000-0000471C0000}"/>
    <cellStyle name="Input 8 2 6 3 4" xfId="7672" xr:uid="{00000000-0005-0000-0000-0000481C0000}"/>
    <cellStyle name="Input 8 2 6 3 4 2" xfId="7673" xr:uid="{00000000-0005-0000-0000-0000491C0000}"/>
    <cellStyle name="Input 8 2 6 3 5" xfId="7674" xr:uid="{00000000-0005-0000-0000-00004A1C0000}"/>
    <cellStyle name="Input 8 2 6 3 5 2" xfId="7675" xr:uid="{00000000-0005-0000-0000-00004B1C0000}"/>
    <cellStyle name="Input 8 2 6 3 6" xfId="7676" xr:uid="{00000000-0005-0000-0000-00004C1C0000}"/>
    <cellStyle name="Input 8 2 6 3 6 2" xfId="7677" xr:uid="{00000000-0005-0000-0000-00004D1C0000}"/>
    <cellStyle name="Input 8 2 6 3 7" xfId="7678" xr:uid="{00000000-0005-0000-0000-00004E1C0000}"/>
    <cellStyle name="Input 8 2 6 3 7 2" xfId="7679" xr:uid="{00000000-0005-0000-0000-00004F1C0000}"/>
    <cellStyle name="Input 8 2 6 3 8" xfId="7680" xr:uid="{00000000-0005-0000-0000-0000501C0000}"/>
    <cellStyle name="Input 8 2 6 3 8 2" xfId="7681" xr:uid="{00000000-0005-0000-0000-0000511C0000}"/>
    <cellStyle name="Input 8 2 6 3 9" xfId="7682" xr:uid="{00000000-0005-0000-0000-0000521C0000}"/>
    <cellStyle name="Input 8 2 6 3 9 2" xfId="7683" xr:uid="{00000000-0005-0000-0000-0000531C0000}"/>
    <cellStyle name="Input 8 2 6 4" xfId="7684" xr:uid="{00000000-0005-0000-0000-0000541C0000}"/>
    <cellStyle name="Input 8 2 6 4 10" xfId="7685" xr:uid="{00000000-0005-0000-0000-0000551C0000}"/>
    <cellStyle name="Input 8 2 6 4 10 2" xfId="7686" xr:uid="{00000000-0005-0000-0000-0000561C0000}"/>
    <cellStyle name="Input 8 2 6 4 11" xfId="7687" xr:uid="{00000000-0005-0000-0000-0000571C0000}"/>
    <cellStyle name="Input 8 2 6 4 11 2" xfId="7688" xr:uid="{00000000-0005-0000-0000-0000581C0000}"/>
    <cellStyle name="Input 8 2 6 4 12" xfId="7689" xr:uid="{00000000-0005-0000-0000-0000591C0000}"/>
    <cellStyle name="Input 8 2 6 4 12 2" xfId="7690" xr:uid="{00000000-0005-0000-0000-00005A1C0000}"/>
    <cellStyle name="Input 8 2 6 4 13" xfId="7691" xr:uid="{00000000-0005-0000-0000-00005B1C0000}"/>
    <cellStyle name="Input 8 2 6 4 13 2" xfId="7692" xr:uid="{00000000-0005-0000-0000-00005C1C0000}"/>
    <cellStyle name="Input 8 2 6 4 14" xfId="7693" xr:uid="{00000000-0005-0000-0000-00005D1C0000}"/>
    <cellStyle name="Input 8 2 6 4 14 2" xfId="7694" xr:uid="{00000000-0005-0000-0000-00005E1C0000}"/>
    <cellStyle name="Input 8 2 6 4 15" xfId="7695" xr:uid="{00000000-0005-0000-0000-00005F1C0000}"/>
    <cellStyle name="Input 8 2 6 4 15 2" xfId="7696" xr:uid="{00000000-0005-0000-0000-0000601C0000}"/>
    <cellStyle name="Input 8 2 6 4 16" xfId="7697" xr:uid="{00000000-0005-0000-0000-0000611C0000}"/>
    <cellStyle name="Input 8 2 6 4 2" xfId="7698" xr:uid="{00000000-0005-0000-0000-0000621C0000}"/>
    <cellStyle name="Input 8 2 6 4 2 2" xfId="7699" xr:uid="{00000000-0005-0000-0000-0000631C0000}"/>
    <cellStyle name="Input 8 2 6 4 3" xfId="7700" xr:uid="{00000000-0005-0000-0000-0000641C0000}"/>
    <cellStyle name="Input 8 2 6 4 3 2" xfId="7701" xr:uid="{00000000-0005-0000-0000-0000651C0000}"/>
    <cellStyle name="Input 8 2 6 4 4" xfId="7702" xr:uid="{00000000-0005-0000-0000-0000661C0000}"/>
    <cellStyle name="Input 8 2 6 4 4 2" xfId="7703" xr:uid="{00000000-0005-0000-0000-0000671C0000}"/>
    <cellStyle name="Input 8 2 6 4 5" xfId="7704" xr:uid="{00000000-0005-0000-0000-0000681C0000}"/>
    <cellStyle name="Input 8 2 6 4 5 2" xfId="7705" xr:uid="{00000000-0005-0000-0000-0000691C0000}"/>
    <cellStyle name="Input 8 2 6 4 6" xfId="7706" xr:uid="{00000000-0005-0000-0000-00006A1C0000}"/>
    <cellStyle name="Input 8 2 6 4 6 2" xfId="7707" xr:uid="{00000000-0005-0000-0000-00006B1C0000}"/>
    <cellStyle name="Input 8 2 6 4 7" xfId="7708" xr:uid="{00000000-0005-0000-0000-00006C1C0000}"/>
    <cellStyle name="Input 8 2 6 4 7 2" xfId="7709" xr:uid="{00000000-0005-0000-0000-00006D1C0000}"/>
    <cellStyle name="Input 8 2 6 4 8" xfId="7710" xr:uid="{00000000-0005-0000-0000-00006E1C0000}"/>
    <cellStyle name="Input 8 2 6 4 8 2" xfId="7711" xr:uid="{00000000-0005-0000-0000-00006F1C0000}"/>
    <cellStyle name="Input 8 2 6 4 9" xfId="7712" xr:uid="{00000000-0005-0000-0000-0000701C0000}"/>
    <cellStyle name="Input 8 2 6 4 9 2" xfId="7713" xr:uid="{00000000-0005-0000-0000-0000711C0000}"/>
    <cellStyle name="Input 8 2 6 5" xfId="7714" xr:uid="{00000000-0005-0000-0000-0000721C0000}"/>
    <cellStyle name="Input 8 2 6 5 10" xfId="7715" xr:uid="{00000000-0005-0000-0000-0000731C0000}"/>
    <cellStyle name="Input 8 2 6 5 10 2" xfId="7716" xr:uid="{00000000-0005-0000-0000-0000741C0000}"/>
    <cellStyle name="Input 8 2 6 5 11" xfId="7717" xr:uid="{00000000-0005-0000-0000-0000751C0000}"/>
    <cellStyle name="Input 8 2 6 5 11 2" xfId="7718" xr:uid="{00000000-0005-0000-0000-0000761C0000}"/>
    <cellStyle name="Input 8 2 6 5 12" xfId="7719" xr:uid="{00000000-0005-0000-0000-0000771C0000}"/>
    <cellStyle name="Input 8 2 6 5 12 2" xfId="7720" xr:uid="{00000000-0005-0000-0000-0000781C0000}"/>
    <cellStyle name="Input 8 2 6 5 13" xfId="7721" xr:uid="{00000000-0005-0000-0000-0000791C0000}"/>
    <cellStyle name="Input 8 2 6 5 13 2" xfId="7722" xr:uid="{00000000-0005-0000-0000-00007A1C0000}"/>
    <cellStyle name="Input 8 2 6 5 14" xfId="7723" xr:uid="{00000000-0005-0000-0000-00007B1C0000}"/>
    <cellStyle name="Input 8 2 6 5 14 2" xfId="7724" xr:uid="{00000000-0005-0000-0000-00007C1C0000}"/>
    <cellStyle name="Input 8 2 6 5 15" xfId="7725" xr:uid="{00000000-0005-0000-0000-00007D1C0000}"/>
    <cellStyle name="Input 8 2 6 5 2" xfId="7726" xr:uid="{00000000-0005-0000-0000-00007E1C0000}"/>
    <cellStyle name="Input 8 2 6 5 2 2" xfId="7727" xr:uid="{00000000-0005-0000-0000-00007F1C0000}"/>
    <cellStyle name="Input 8 2 6 5 3" xfId="7728" xr:uid="{00000000-0005-0000-0000-0000801C0000}"/>
    <cellStyle name="Input 8 2 6 5 3 2" xfId="7729" xr:uid="{00000000-0005-0000-0000-0000811C0000}"/>
    <cellStyle name="Input 8 2 6 5 4" xfId="7730" xr:uid="{00000000-0005-0000-0000-0000821C0000}"/>
    <cellStyle name="Input 8 2 6 5 4 2" xfId="7731" xr:uid="{00000000-0005-0000-0000-0000831C0000}"/>
    <cellStyle name="Input 8 2 6 5 5" xfId="7732" xr:uid="{00000000-0005-0000-0000-0000841C0000}"/>
    <cellStyle name="Input 8 2 6 5 5 2" xfId="7733" xr:uid="{00000000-0005-0000-0000-0000851C0000}"/>
    <cellStyle name="Input 8 2 6 5 6" xfId="7734" xr:uid="{00000000-0005-0000-0000-0000861C0000}"/>
    <cellStyle name="Input 8 2 6 5 6 2" xfId="7735" xr:uid="{00000000-0005-0000-0000-0000871C0000}"/>
    <cellStyle name="Input 8 2 6 5 7" xfId="7736" xr:uid="{00000000-0005-0000-0000-0000881C0000}"/>
    <cellStyle name="Input 8 2 6 5 7 2" xfId="7737" xr:uid="{00000000-0005-0000-0000-0000891C0000}"/>
    <cellStyle name="Input 8 2 6 5 8" xfId="7738" xr:uid="{00000000-0005-0000-0000-00008A1C0000}"/>
    <cellStyle name="Input 8 2 6 5 8 2" xfId="7739" xr:uid="{00000000-0005-0000-0000-00008B1C0000}"/>
    <cellStyle name="Input 8 2 6 5 9" xfId="7740" xr:uid="{00000000-0005-0000-0000-00008C1C0000}"/>
    <cellStyle name="Input 8 2 6 5 9 2" xfId="7741" xr:uid="{00000000-0005-0000-0000-00008D1C0000}"/>
    <cellStyle name="Input 8 2 6 6" xfId="7742" xr:uid="{00000000-0005-0000-0000-00008E1C0000}"/>
    <cellStyle name="Input 8 2 6 6 2" xfId="7743" xr:uid="{00000000-0005-0000-0000-00008F1C0000}"/>
    <cellStyle name="Input 8 2 6 7" xfId="7744" xr:uid="{00000000-0005-0000-0000-0000901C0000}"/>
    <cellStyle name="Input 8 2 6 7 2" xfId="7745" xr:uid="{00000000-0005-0000-0000-0000911C0000}"/>
    <cellStyle name="Input 8 2 6 8" xfId="7746" xr:uid="{00000000-0005-0000-0000-0000921C0000}"/>
    <cellStyle name="Input 8 2 6 8 2" xfId="7747" xr:uid="{00000000-0005-0000-0000-0000931C0000}"/>
    <cellStyle name="Input 8 2 6 9" xfId="7748" xr:uid="{00000000-0005-0000-0000-0000941C0000}"/>
    <cellStyle name="Input 8 2 6 9 2" xfId="7749" xr:uid="{00000000-0005-0000-0000-0000951C0000}"/>
    <cellStyle name="Input 8 2 7" xfId="7750" xr:uid="{00000000-0005-0000-0000-0000961C0000}"/>
    <cellStyle name="Input 8 2 7 10" xfId="7751" xr:uid="{00000000-0005-0000-0000-0000971C0000}"/>
    <cellStyle name="Input 8 2 7 10 2" xfId="7752" xr:uid="{00000000-0005-0000-0000-0000981C0000}"/>
    <cellStyle name="Input 8 2 7 11" xfId="7753" xr:uid="{00000000-0005-0000-0000-0000991C0000}"/>
    <cellStyle name="Input 8 2 7 11 2" xfId="7754" xr:uid="{00000000-0005-0000-0000-00009A1C0000}"/>
    <cellStyle name="Input 8 2 7 12" xfId="7755" xr:uid="{00000000-0005-0000-0000-00009B1C0000}"/>
    <cellStyle name="Input 8 2 7 12 2" xfId="7756" xr:uid="{00000000-0005-0000-0000-00009C1C0000}"/>
    <cellStyle name="Input 8 2 7 13" xfId="7757" xr:uid="{00000000-0005-0000-0000-00009D1C0000}"/>
    <cellStyle name="Input 8 2 7 13 2" xfId="7758" xr:uid="{00000000-0005-0000-0000-00009E1C0000}"/>
    <cellStyle name="Input 8 2 7 14" xfId="7759" xr:uid="{00000000-0005-0000-0000-00009F1C0000}"/>
    <cellStyle name="Input 8 2 7 14 2" xfId="7760" xr:uid="{00000000-0005-0000-0000-0000A01C0000}"/>
    <cellStyle name="Input 8 2 7 15" xfId="7761" xr:uid="{00000000-0005-0000-0000-0000A11C0000}"/>
    <cellStyle name="Input 8 2 7 15 2" xfId="7762" xr:uid="{00000000-0005-0000-0000-0000A21C0000}"/>
    <cellStyle name="Input 8 2 7 16" xfId="7763" xr:uid="{00000000-0005-0000-0000-0000A31C0000}"/>
    <cellStyle name="Input 8 2 7 16 2" xfId="7764" xr:uid="{00000000-0005-0000-0000-0000A41C0000}"/>
    <cellStyle name="Input 8 2 7 17" xfId="7765" xr:uid="{00000000-0005-0000-0000-0000A51C0000}"/>
    <cellStyle name="Input 8 2 7 17 2" xfId="7766" xr:uid="{00000000-0005-0000-0000-0000A61C0000}"/>
    <cellStyle name="Input 8 2 7 18" xfId="7767" xr:uid="{00000000-0005-0000-0000-0000A71C0000}"/>
    <cellStyle name="Input 8 2 7 2" xfId="7768" xr:uid="{00000000-0005-0000-0000-0000A81C0000}"/>
    <cellStyle name="Input 8 2 7 2 10" xfId="7769" xr:uid="{00000000-0005-0000-0000-0000A91C0000}"/>
    <cellStyle name="Input 8 2 7 2 10 2" xfId="7770" xr:uid="{00000000-0005-0000-0000-0000AA1C0000}"/>
    <cellStyle name="Input 8 2 7 2 11" xfId="7771" xr:uid="{00000000-0005-0000-0000-0000AB1C0000}"/>
    <cellStyle name="Input 8 2 7 2 11 2" xfId="7772" xr:uid="{00000000-0005-0000-0000-0000AC1C0000}"/>
    <cellStyle name="Input 8 2 7 2 12" xfId="7773" xr:uid="{00000000-0005-0000-0000-0000AD1C0000}"/>
    <cellStyle name="Input 8 2 7 2 12 2" xfId="7774" xr:uid="{00000000-0005-0000-0000-0000AE1C0000}"/>
    <cellStyle name="Input 8 2 7 2 13" xfId="7775" xr:uid="{00000000-0005-0000-0000-0000AF1C0000}"/>
    <cellStyle name="Input 8 2 7 2 13 2" xfId="7776" xr:uid="{00000000-0005-0000-0000-0000B01C0000}"/>
    <cellStyle name="Input 8 2 7 2 14" xfId="7777" xr:uid="{00000000-0005-0000-0000-0000B11C0000}"/>
    <cellStyle name="Input 8 2 7 2 14 2" xfId="7778" xr:uid="{00000000-0005-0000-0000-0000B21C0000}"/>
    <cellStyle name="Input 8 2 7 2 15" xfId="7779" xr:uid="{00000000-0005-0000-0000-0000B31C0000}"/>
    <cellStyle name="Input 8 2 7 2 15 2" xfId="7780" xr:uid="{00000000-0005-0000-0000-0000B41C0000}"/>
    <cellStyle name="Input 8 2 7 2 16" xfId="7781" xr:uid="{00000000-0005-0000-0000-0000B51C0000}"/>
    <cellStyle name="Input 8 2 7 2 16 2" xfId="7782" xr:uid="{00000000-0005-0000-0000-0000B61C0000}"/>
    <cellStyle name="Input 8 2 7 2 17" xfId="7783" xr:uid="{00000000-0005-0000-0000-0000B71C0000}"/>
    <cellStyle name="Input 8 2 7 2 17 2" xfId="7784" xr:uid="{00000000-0005-0000-0000-0000B81C0000}"/>
    <cellStyle name="Input 8 2 7 2 18" xfId="7785" xr:uid="{00000000-0005-0000-0000-0000B91C0000}"/>
    <cellStyle name="Input 8 2 7 2 2" xfId="7786" xr:uid="{00000000-0005-0000-0000-0000BA1C0000}"/>
    <cellStyle name="Input 8 2 7 2 2 2" xfId="7787" xr:uid="{00000000-0005-0000-0000-0000BB1C0000}"/>
    <cellStyle name="Input 8 2 7 2 3" xfId="7788" xr:uid="{00000000-0005-0000-0000-0000BC1C0000}"/>
    <cellStyle name="Input 8 2 7 2 3 2" xfId="7789" xr:uid="{00000000-0005-0000-0000-0000BD1C0000}"/>
    <cellStyle name="Input 8 2 7 2 4" xfId="7790" xr:uid="{00000000-0005-0000-0000-0000BE1C0000}"/>
    <cellStyle name="Input 8 2 7 2 4 2" xfId="7791" xr:uid="{00000000-0005-0000-0000-0000BF1C0000}"/>
    <cellStyle name="Input 8 2 7 2 5" xfId="7792" xr:uid="{00000000-0005-0000-0000-0000C01C0000}"/>
    <cellStyle name="Input 8 2 7 2 5 2" xfId="7793" xr:uid="{00000000-0005-0000-0000-0000C11C0000}"/>
    <cellStyle name="Input 8 2 7 2 6" xfId="7794" xr:uid="{00000000-0005-0000-0000-0000C21C0000}"/>
    <cellStyle name="Input 8 2 7 2 6 2" xfId="7795" xr:uid="{00000000-0005-0000-0000-0000C31C0000}"/>
    <cellStyle name="Input 8 2 7 2 7" xfId="7796" xr:uid="{00000000-0005-0000-0000-0000C41C0000}"/>
    <cellStyle name="Input 8 2 7 2 7 2" xfId="7797" xr:uid="{00000000-0005-0000-0000-0000C51C0000}"/>
    <cellStyle name="Input 8 2 7 2 8" xfId="7798" xr:uid="{00000000-0005-0000-0000-0000C61C0000}"/>
    <cellStyle name="Input 8 2 7 2 8 2" xfId="7799" xr:uid="{00000000-0005-0000-0000-0000C71C0000}"/>
    <cellStyle name="Input 8 2 7 2 9" xfId="7800" xr:uid="{00000000-0005-0000-0000-0000C81C0000}"/>
    <cellStyle name="Input 8 2 7 2 9 2" xfId="7801" xr:uid="{00000000-0005-0000-0000-0000C91C0000}"/>
    <cellStyle name="Input 8 2 7 3" xfId="7802" xr:uid="{00000000-0005-0000-0000-0000CA1C0000}"/>
    <cellStyle name="Input 8 2 7 3 10" xfId="7803" xr:uid="{00000000-0005-0000-0000-0000CB1C0000}"/>
    <cellStyle name="Input 8 2 7 3 10 2" xfId="7804" xr:uid="{00000000-0005-0000-0000-0000CC1C0000}"/>
    <cellStyle name="Input 8 2 7 3 11" xfId="7805" xr:uid="{00000000-0005-0000-0000-0000CD1C0000}"/>
    <cellStyle name="Input 8 2 7 3 11 2" xfId="7806" xr:uid="{00000000-0005-0000-0000-0000CE1C0000}"/>
    <cellStyle name="Input 8 2 7 3 12" xfId="7807" xr:uid="{00000000-0005-0000-0000-0000CF1C0000}"/>
    <cellStyle name="Input 8 2 7 3 12 2" xfId="7808" xr:uid="{00000000-0005-0000-0000-0000D01C0000}"/>
    <cellStyle name="Input 8 2 7 3 13" xfId="7809" xr:uid="{00000000-0005-0000-0000-0000D11C0000}"/>
    <cellStyle name="Input 8 2 7 3 13 2" xfId="7810" xr:uid="{00000000-0005-0000-0000-0000D21C0000}"/>
    <cellStyle name="Input 8 2 7 3 14" xfId="7811" xr:uid="{00000000-0005-0000-0000-0000D31C0000}"/>
    <cellStyle name="Input 8 2 7 3 14 2" xfId="7812" xr:uid="{00000000-0005-0000-0000-0000D41C0000}"/>
    <cellStyle name="Input 8 2 7 3 15" xfId="7813" xr:uid="{00000000-0005-0000-0000-0000D51C0000}"/>
    <cellStyle name="Input 8 2 7 3 15 2" xfId="7814" xr:uid="{00000000-0005-0000-0000-0000D61C0000}"/>
    <cellStyle name="Input 8 2 7 3 16" xfId="7815" xr:uid="{00000000-0005-0000-0000-0000D71C0000}"/>
    <cellStyle name="Input 8 2 7 3 2" xfId="7816" xr:uid="{00000000-0005-0000-0000-0000D81C0000}"/>
    <cellStyle name="Input 8 2 7 3 2 2" xfId="7817" xr:uid="{00000000-0005-0000-0000-0000D91C0000}"/>
    <cellStyle name="Input 8 2 7 3 3" xfId="7818" xr:uid="{00000000-0005-0000-0000-0000DA1C0000}"/>
    <cellStyle name="Input 8 2 7 3 3 2" xfId="7819" xr:uid="{00000000-0005-0000-0000-0000DB1C0000}"/>
    <cellStyle name="Input 8 2 7 3 4" xfId="7820" xr:uid="{00000000-0005-0000-0000-0000DC1C0000}"/>
    <cellStyle name="Input 8 2 7 3 4 2" xfId="7821" xr:uid="{00000000-0005-0000-0000-0000DD1C0000}"/>
    <cellStyle name="Input 8 2 7 3 5" xfId="7822" xr:uid="{00000000-0005-0000-0000-0000DE1C0000}"/>
    <cellStyle name="Input 8 2 7 3 5 2" xfId="7823" xr:uid="{00000000-0005-0000-0000-0000DF1C0000}"/>
    <cellStyle name="Input 8 2 7 3 6" xfId="7824" xr:uid="{00000000-0005-0000-0000-0000E01C0000}"/>
    <cellStyle name="Input 8 2 7 3 6 2" xfId="7825" xr:uid="{00000000-0005-0000-0000-0000E11C0000}"/>
    <cellStyle name="Input 8 2 7 3 7" xfId="7826" xr:uid="{00000000-0005-0000-0000-0000E21C0000}"/>
    <cellStyle name="Input 8 2 7 3 7 2" xfId="7827" xr:uid="{00000000-0005-0000-0000-0000E31C0000}"/>
    <cellStyle name="Input 8 2 7 3 8" xfId="7828" xr:uid="{00000000-0005-0000-0000-0000E41C0000}"/>
    <cellStyle name="Input 8 2 7 3 8 2" xfId="7829" xr:uid="{00000000-0005-0000-0000-0000E51C0000}"/>
    <cellStyle name="Input 8 2 7 3 9" xfId="7830" xr:uid="{00000000-0005-0000-0000-0000E61C0000}"/>
    <cellStyle name="Input 8 2 7 3 9 2" xfId="7831" xr:uid="{00000000-0005-0000-0000-0000E71C0000}"/>
    <cellStyle name="Input 8 2 7 4" xfId="7832" xr:uid="{00000000-0005-0000-0000-0000E81C0000}"/>
    <cellStyle name="Input 8 2 7 4 10" xfId="7833" xr:uid="{00000000-0005-0000-0000-0000E91C0000}"/>
    <cellStyle name="Input 8 2 7 4 10 2" xfId="7834" xr:uid="{00000000-0005-0000-0000-0000EA1C0000}"/>
    <cellStyle name="Input 8 2 7 4 11" xfId="7835" xr:uid="{00000000-0005-0000-0000-0000EB1C0000}"/>
    <cellStyle name="Input 8 2 7 4 11 2" xfId="7836" xr:uid="{00000000-0005-0000-0000-0000EC1C0000}"/>
    <cellStyle name="Input 8 2 7 4 12" xfId="7837" xr:uid="{00000000-0005-0000-0000-0000ED1C0000}"/>
    <cellStyle name="Input 8 2 7 4 12 2" xfId="7838" xr:uid="{00000000-0005-0000-0000-0000EE1C0000}"/>
    <cellStyle name="Input 8 2 7 4 13" xfId="7839" xr:uid="{00000000-0005-0000-0000-0000EF1C0000}"/>
    <cellStyle name="Input 8 2 7 4 13 2" xfId="7840" xr:uid="{00000000-0005-0000-0000-0000F01C0000}"/>
    <cellStyle name="Input 8 2 7 4 14" xfId="7841" xr:uid="{00000000-0005-0000-0000-0000F11C0000}"/>
    <cellStyle name="Input 8 2 7 4 14 2" xfId="7842" xr:uid="{00000000-0005-0000-0000-0000F21C0000}"/>
    <cellStyle name="Input 8 2 7 4 15" xfId="7843" xr:uid="{00000000-0005-0000-0000-0000F31C0000}"/>
    <cellStyle name="Input 8 2 7 4 15 2" xfId="7844" xr:uid="{00000000-0005-0000-0000-0000F41C0000}"/>
    <cellStyle name="Input 8 2 7 4 16" xfId="7845" xr:uid="{00000000-0005-0000-0000-0000F51C0000}"/>
    <cellStyle name="Input 8 2 7 4 2" xfId="7846" xr:uid="{00000000-0005-0000-0000-0000F61C0000}"/>
    <cellStyle name="Input 8 2 7 4 2 2" xfId="7847" xr:uid="{00000000-0005-0000-0000-0000F71C0000}"/>
    <cellStyle name="Input 8 2 7 4 3" xfId="7848" xr:uid="{00000000-0005-0000-0000-0000F81C0000}"/>
    <cellStyle name="Input 8 2 7 4 3 2" xfId="7849" xr:uid="{00000000-0005-0000-0000-0000F91C0000}"/>
    <cellStyle name="Input 8 2 7 4 4" xfId="7850" xr:uid="{00000000-0005-0000-0000-0000FA1C0000}"/>
    <cellStyle name="Input 8 2 7 4 4 2" xfId="7851" xr:uid="{00000000-0005-0000-0000-0000FB1C0000}"/>
    <cellStyle name="Input 8 2 7 4 5" xfId="7852" xr:uid="{00000000-0005-0000-0000-0000FC1C0000}"/>
    <cellStyle name="Input 8 2 7 4 5 2" xfId="7853" xr:uid="{00000000-0005-0000-0000-0000FD1C0000}"/>
    <cellStyle name="Input 8 2 7 4 6" xfId="7854" xr:uid="{00000000-0005-0000-0000-0000FE1C0000}"/>
    <cellStyle name="Input 8 2 7 4 6 2" xfId="7855" xr:uid="{00000000-0005-0000-0000-0000FF1C0000}"/>
    <cellStyle name="Input 8 2 7 4 7" xfId="7856" xr:uid="{00000000-0005-0000-0000-0000001D0000}"/>
    <cellStyle name="Input 8 2 7 4 7 2" xfId="7857" xr:uid="{00000000-0005-0000-0000-0000011D0000}"/>
    <cellStyle name="Input 8 2 7 4 8" xfId="7858" xr:uid="{00000000-0005-0000-0000-0000021D0000}"/>
    <cellStyle name="Input 8 2 7 4 8 2" xfId="7859" xr:uid="{00000000-0005-0000-0000-0000031D0000}"/>
    <cellStyle name="Input 8 2 7 4 9" xfId="7860" xr:uid="{00000000-0005-0000-0000-0000041D0000}"/>
    <cellStyle name="Input 8 2 7 4 9 2" xfId="7861" xr:uid="{00000000-0005-0000-0000-0000051D0000}"/>
    <cellStyle name="Input 8 2 7 5" xfId="7862" xr:uid="{00000000-0005-0000-0000-0000061D0000}"/>
    <cellStyle name="Input 8 2 7 5 10" xfId="7863" xr:uid="{00000000-0005-0000-0000-0000071D0000}"/>
    <cellStyle name="Input 8 2 7 5 10 2" xfId="7864" xr:uid="{00000000-0005-0000-0000-0000081D0000}"/>
    <cellStyle name="Input 8 2 7 5 11" xfId="7865" xr:uid="{00000000-0005-0000-0000-0000091D0000}"/>
    <cellStyle name="Input 8 2 7 5 11 2" xfId="7866" xr:uid="{00000000-0005-0000-0000-00000A1D0000}"/>
    <cellStyle name="Input 8 2 7 5 12" xfId="7867" xr:uid="{00000000-0005-0000-0000-00000B1D0000}"/>
    <cellStyle name="Input 8 2 7 5 12 2" xfId="7868" xr:uid="{00000000-0005-0000-0000-00000C1D0000}"/>
    <cellStyle name="Input 8 2 7 5 13" xfId="7869" xr:uid="{00000000-0005-0000-0000-00000D1D0000}"/>
    <cellStyle name="Input 8 2 7 5 13 2" xfId="7870" xr:uid="{00000000-0005-0000-0000-00000E1D0000}"/>
    <cellStyle name="Input 8 2 7 5 14" xfId="7871" xr:uid="{00000000-0005-0000-0000-00000F1D0000}"/>
    <cellStyle name="Input 8 2 7 5 2" xfId="7872" xr:uid="{00000000-0005-0000-0000-0000101D0000}"/>
    <cellStyle name="Input 8 2 7 5 2 2" xfId="7873" xr:uid="{00000000-0005-0000-0000-0000111D0000}"/>
    <cellStyle name="Input 8 2 7 5 3" xfId="7874" xr:uid="{00000000-0005-0000-0000-0000121D0000}"/>
    <cellStyle name="Input 8 2 7 5 3 2" xfId="7875" xr:uid="{00000000-0005-0000-0000-0000131D0000}"/>
    <cellStyle name="Input 8 2 7 5 4" xfId="7876" xr:uid="{00000000-0005-0000-0000-0000141D0000}"/>
    <cellStyle name="Input 8 2 7 5 4 2" xfId="7877" xr:uid="{00000000-0005-0000-0000-0000151D0000}"/>
    <cellStyle name="Input 8 2 7 5 5" xfId="7878" xr:uid="{00000000-0005-0000-0000-0000161D0000}"/>
    <cellStyle name="Input 8 2 7 5 5 2" xfId="7879" xr:uid="{00000000-0005-0000-0000-0000171D0000}"/>
    <cellStyle name="Input 8 2 7 5 6" xfId="7880" xr:uid="{00000000-0005-0000-0000-0000181D0000}"/>
    <cellStyle name="Input 8 2 7 5 6 2" xfId="7881" xr:uid="{00000000-0005-0000-0000-0000191D0000}"/>
    <cellStyle name="Input 8 2 7 5 7" xfId="7882" xr:uid="{00000000-0005-0000-0000-00001A1D0000}"/>
    <cellStyle name="Input 8 2 7 5 7 2" xfId="7883" xr:uid="{00000000-0005-0000-0000-00001B1D0000}"/>
    <cellStyle name="Input 8 2 7 5 8" xfId="7884" xr:uid="{00000000-0005-0000-0000-00001C1D0000}"/>
    <cellStyle name="Input 8 2 7 5 8 2" xfId="7885" xr:uid="{00000000-0005-0000-0000-00001D1D0000}"/>
    <cellStyle name="Input 8 2 7 5 9" xfId="7886" xr:uid="{00000000-0005-0000-0000-00001E1D0000}"/>
    <cellStyle name="Input 8 2 7 5 9 2" xfId="7887" xr:uid="{00000000-0005-0000-0000-00001F1D0000}"/>
    <cellStyle name="Input 8 2 7 6" xfId="7888" xr:uid="{00000000-0005-0000-0000-0000201D0000}"/>
    <cellStyle name="Input 8 2 7 6 2" xfId="7889" xr:uid="{00000000-0005-0000-0000-0000211D0000}"/>
    <cellStyle name="Input 8 2 7 7" xfId="7890" xr:uid="{00000000-0005-0000-0000-0000221D0000}"/>
    <cellStyle name="Input 8 2 7 7 2" xfId="7891" xr:uid="{00000000-0005-0000-0000-0000231D0000}"/>
    <cellStyle name="Input 8 2 7 8" xfId="7892" xr:uid="{00000000-0005-0000-0000-0000241D0000}"/>
    <cellStyle name="Input 8 2 7 8 2" xfId="7893" xr:uid="{00000000-0005-0000-0000-0000251D0000}"/>
    <cellStyle name="Input 8 2 7 9" xfId="7894" xr:uid="{00000000-0005-0000-0000-0000261D0000}"/>
    <cellStyle name="Input 8 2 7 9 2" xfId="7895" xr:uid="{00000000-0005-0000-0000-0000271D0000}"/>
    <cellStyle name="Input 8 2 8" xfId="7896" xr:uid="{00000000-0005-0000-0000-0000281D0000}"/>
    <cellStyle name="Input 8 2 8 10" xfId="7897" xr:uid="{00000000-0005-0000-0000-0000291D0000}"/>
    <cellStyle name="Input 8 2 8 10 2" xfId="7898" xr:uid="{00000000-0005-0000-0000-00002A1D0000}"/>
    <cellStyle name="Input 8 2 8 11" xfId="7899" xr:uid="{00000000-0005-0000-0000-00002B1D0000}"/>
    <cellStyle name="Input 8 2 8 11 2" xfId="7900" xr:uid="{00000000-0005-0000-0000-00002C1D0000}"/>
    <cellStyle name="Input 8 2 8 12" xfId="7901" xr:uid="{00000000-0005-0000-0000-00002D1D0000}"/>
    <cellStyle name="Input 8 2 8 12 2" xfId="7902" xr:uid="{00000000-0005-0000-0000-00002E1D0000}"/>
    <cellStyle name="Input 8 2 8 13" xfId="7903" xr:uid="{00000000-0005-0000-0000-00002F1D0000}"/>
    <cellStyle name="Input 8 2 8 13 2" xfId="7904" xr:uid="{00000000-0005-0000-0000-0000301D0000}"/>
    <cellStyle name="Input 8 2 8 14" xfId="7905" xr:uid="{00000000-0005-0000-0000-0000311D0000}"/>
    <cellStyle name="Input 8 2 8 14 2" xfId="7906" xr:uid="{00000000-0005-0000-0000-0000321D0000}"/>
    <cellStyle name="Input 8 2 8 15" xfId="7907" xr:uid="{00000000-0005-0000-0000-0000331D0000}"/>
    <cellStyle name="Input 8 2 8 15 2" xfId="7908" xr:uid="{00000000-0005-0000-0000-0000341D0000}"/>
    <cellStyle name="Input 8 2 8 16" xfId="7909" xr:uid="{00000000-0005-0000-0000-0000351D0000}"/>
    <cellStyle name="Input 8 2 8 16 2" xfId="7910" xr:uid="{00000000-0005-0000-0000-0000361D0000}"/>
    <cellStyle name="Input 8 2 8 17" xfId="7911" xr:uid="{00000000-0005-0000-0000-0000371D0000}"/>
    <cellStyle name="Input 8 2 8 17 2" xfId="7912" xr:uid="{00000000-0005-0000-0000-0000381D0000}"/>
    <cellStyle name="Input 8 2 8 18" xfId="7913" xr:uid="{00000000-0005-0000-0000-0000391D0000}"/>
    <cellStyle name="Input 8 2 8 2" xfId="7914" xr:uid="{00000000-0005-0000-0000-00003A1D0000}"/>
    <cellStyle name="Input 8 2 8 2 10" xfId="7915" xr:uid="{00000000-0005-0000-0000-00003B1D0000}"/>
    <cellStyle name="Input 8 2 8 2 10 2" xfId="7916" xr:uid="{00000000-0005-0000-0000-00003C1D0000}"/>
    <cellStyle name="Input 8 2 8 2 11" xfId="7917" xr:uid="{00000000-0005-0000-0000-00003D1D0000}"/>
    <cellStyle name="Input 8 2 8 2 11 2" xfId="7918" xr:uid="{00000000-0005-0000-0000-00003E1D0000}"/>
    <cellStyle name="Input 8 2 8 2 12" xfId="7919" xr:uid="{00000000-0005-0000-0000-00003F1D0000}"/>
    <cellStyle name="Input 8 2 8 2 12 2" xfId="7920" xr:uid="{00000000-0005-0000-0000-0000401D0000}"/>
    <cellStyle name="Input 8 2 8 2 13" xfId="7921" xr:uid="{00000000-0005-0000-0000-0000411D0000}"/>
    <cellStyle name="Input 8 2 8 2 13 2" xfId="7922" xr:uid="{00000000-0005-0000-0000-0000421D0000}"/>
    <cellStyle name="Input 8 2 8 2 14" xfId="7923" xr:uid="{00000000-0005-0000-0000-0000431D0000}"/>
    <cellStyle name="Input 8 2 8 2 14 2" xfId="7924" xr:uid="{00000000-0005-0000-0000-0000441D0000}"/>
    <cellStyle name="Input 8 2 8 2 15" xfId="7925" xr:uid="{00000000-0005-0000-0000-0000451D0000}"/>
    <cellStyle name="Input 8 2 8 2 15 2" xfId="7926" xr:uid="{00000000-0005-0000-0000-0000461D0000}"/>
    <cellStyle name="Input 8 2 8 2 16" xfId="7927" xr:uid="{00000000-0005-0000-0000-0000471D0000}"/>
    <cellStyle name="Input 8 2 8 2 16 2" xfId="7928" xr:uid="{00000000-0005-0000-0000-0000481D0000}"/>
    <cellStyle name="Input 8 2 8 2 17" xfId="7929" xr:uid="{00000000-0005-0000-0000-0000491D0000}"/>
    <cellStyle name="Input 8 2 8 2 17 2" xfId="7930" xr:uid="{00000000-0005-0000-0000-00004A1D0000}"/>
    <cellStyle name="Input 8 2 8 2 18" xfId="7931" xr:uid="{00000000-0005-0000-0000-00004B1D0000}"/>
    <cellStyle name="Input 8 2 8 2 2" xfId="7932" xr:uid="{00000000-0005-0000-0000-00004C1D0000}"/>
    <cellStyle name="Input 8 2 8 2 2 2" xfId="7933" xr:uid="{00000000-0005-0000-0000-00004D1D0000}"/>
    <cellStyle name="Input 8 2 8 2 3" xfId="7934" xr:uid="{00000000-0005-0000-0000-00004E1D0000}"/>
    <cellStyle name="Input 8 2 8 2 3 2" xfId="7935" xr:uid="{00000000-0005-0000-0000-00004F1D0000}"/>
    <cellStyle name="Input 8 2 8 2 4" xfId="7936" xr:uid="{00000000-0005-0000-0000-0000501D0000}"/>
    <cellStyle name="Input 8 2 8 2 4 2" xfId="7937" xr:uid="{00000000-0005-0000-0000-0000511D0000}"/>
    <cellStyle name="Input 8 2 8 2 5" xfId="7938" xr:uid="{00000000-0005-0000-0000-0000521D0000}"/>
    <cellStyle name="Input 8 2 8 2 5 2" xfId="7939" xr:uid="{00000000-0005-0000-0000-0000531D0000}"/>
    <cellStyle name="Input 8 2 8 2 6" xfId="7940" xr:uid="{00000000-0005-0000-0000-0000541D0000}"/>
    <cellStyle name="Input 8 2 8 2 6 2" xfId="7941" xr:uid="{00000000-0005-0000-0000-0000551D0000}"/>
    <cellStyle name="Input 8 2 8 2 7" xfId="7942" xr:uid="{00000000-0005-0000-0000-0000561D0000}"/>
    <cellStyle name="Input 8 2 8 2 7 2" xfId="7943" xr:uid="{00000000-0005-0000-0000-0000571D0000}"/>
    <cellStyle name="Input 8 2 8 2 8" xfId="7944" xr:uid="{00000000-0005-0000-0000-0000581D0000}"/>
    <cellStyle name="Input 8 2 8 2 8 2" xfId="7945" xr:uid="{00000000-0005-0000-0000-0000591D0000}"/>
    <cellStyle name="Input 8 2 8 2 9" xfId="7946" xr:uid="{00000000-0005-0000-0000-00005A1D0000}"/>
    <cellStyle name="Input 8 2 8 2 9 2" xfId="7947" xr:uid="{00000000-0005-0000-0000-00005B1D0000}"/>
    <cellStyle name="Input 8 2 8 3" xfId="7948" xr:uid="{00000000-0005-0000-0000-00005C1D0000}"/>
    <cellStyle name="Input 8 2 8 3 10" xfId="7949" xr:uid="{00000000-0005-0000-0000-00005D1D0000}"/>
    <cellStyle name="Input 8 2 8 3 10 2" xfId="7950" xr:uid="{00000000-0005-0000-0000-00005E1D0000}"/>
    <cellStyle name="Input 8 2 8 3 11" xfId="7951" xr:uid="{00000000-0005-0000-0000-00005F1D0000}"/>
    <cellStyle name="Input 8 2 8 3 11 2" xfId="7952" xr:uid="{00000000-0005-0000-0000-0000601D0000}"/>
    <cellStyle name="Input 8 2 8 3 12" xfId="7953" xr:uid="{00000000-0005-0000-0000-0000611D0000}"/>
    <cellStyle name="Input 8 2 8 3 12 2" xfId="7954" xr:uid="{00000000-0005-0000-0000-0000621D0000}"/>
    <cellStyle name="Input 8 2 8 3 13" xfId="7955" xr:uid="{00000000-0005-0000-0000-0000631D0000}"/>
    <cellStyle name="Input 8 2 8 3 13 2" xfId="7956" xr:uid="{00000000-0005-0000-0000-0000641D0000}"/>
    <cellStyle name="Input 8 2 8 3 14" xfId="7957" xr:uid="{00000000-0005-0000-0000-0000651D0000}"/>
    <cellStyle name="Input 8 2 8 3 14 2" xfId="7958" xr:uid="{00000000-0005-0000-0000-0000661D0000}"/>
    <cellStyle name="Input 8 2 8 3 15" xfId="7959" xr:uid="{00000000-0005-0000-0000-0000671D0000}"/>
    <cellStyle name="Input 8 2 8 3 15 2" xfId="7960" xr:uid="{00000000-0005-0000-0000-0000681D0000}"/>
    <cellStyle name="Input 8 2 8 3 16" xfId="7961" xr:uid="{00000000-0005-0000-0000-0000691D0000}"/>
    <cellStyle name="Input 8 2 8 3 2" xfId="7962" xr:uid="{00000000-0005-0000-0000-00006A1D0000}"/>
    <cellStyle name="Input 8 2 8 3 2 2" xfId="7963" xr:uid="{00000000-0005-0000-0000-00006B1D0000}"/>
    <cellStyle name="Input 8 2 8 3 3" xfId="7964" xr:uid="{00000000-0005-0000-0000-00006C1D0000}"/>
    <cellStyle name="Input 8 2 8 3 3 2" xfId="7965" xr:uid="{00000000-0005-0000-0000-00006D1D0000}"/>
    <cellStyle name="Input 8 2 8 3 4" xfId="7966" xr:uid="{00000000-0005-0000-0000-00006E1D0000}"/>
    <cellStyle name="Input 8 2 8 3 4 2" xfId="7967" xr:uid="{00000000-0005-0000-0000-00006F1D0000}"/>
    <cellStyle name="Input 8 2 8 3 5" xfId="7968" xr:uid="{00000000-0005-0000-0000-0000701D0000}"/>
    <cellStyle name="Input 8 2 8 3 5 2" xfId="7969" xr:uid="{00000000-0005-0000-0000-0000711D0000}"/>
    <cellStyle name="Input 8 2 8 3 6" xfId="7970" xr:uid="{00000000-0005-0000-0000-0000721D0000}"/>
    <cellStyle name="Input 8 2 8 3 6 2" xfId="7971" xr:uid="{00000000-0005-0000-0000-0000731D0000}"/>
    <cellStyle name="Input 8 2 8 3 7" xfId="7972" xr:uid="{00000000-0005-0000-0000-0000741D0000}"/>
    <cellStyle name="Input 8 2 8 3 7 2" xfId="7973" xr:uid="{00000000-0005-0000-0000-0000751D0000}"/>
    <cellStyle name="Input 8 2 8 3 8" xfId="7974" xr:uid="{00000000-0005-0000-0000-0000761D0000}"/>
    <cellStyle name="Input 8 2 8 3 8 2" xfId="7975" xr:uid="{00000000-0005-0000-0000-0000771D0000}"/>
    <cellStyle name="Input 8 2 8 3 9" xfId="7976" xr:uid="{00000000-0005-0000-0000-0000781D0000}"/>
    <cellStyle name="Input 8 2 8 3 9 2" xfId="7977" xr:uid="{00000000-0005-0000-0000-0000791D0000}"/>
    <cellStyle name="Input 8 2 8 4" xfId="7978" xr:uid="{00000000-0005-0000-0000-00007A1D0000}"/>
    <cellStyle name="Input 8 2 8 4 10" xfId="7979" xr:uid="{00000000-0005-0000-0000-00007B1D0000}"/>
    <cellStyle name="Input 8 2 8 4 10 2" xfId="7980" xr:uid="{00000000-0005-0000-0000-00007C1D0000}"/>
    <cellStyle name="Input 8 2 8 4 11" xfId="7981" xr:uid="{00000000-0005-0000-0000-00007D1D0000}"/>
    <cellStyle name="Input 8 2 8 4 11 2" xfId="7982" xr:uid="{00000000-0005-0000-0000-00007E1D0000}"/>
    <cellStyle name="Input 8 2 8 4 12" xfId="7983" xr:uid="{00000000-0005-0000-0000-00007F1D0000}"/>
    <cellStyle name="Input 8 2 8 4 12 2" xfId="7984" xr:uid="{00000000-0005-0000-0000-0000801D0000}"/>
    <cellStyle name="Input 8 2 8 4 13" xfId="7985" xr:uid="{00000000-0005-0000-0000-0000811D0000}"/>
    <cellStyle name="Input 8 2 8 4 13 2" xfId="7986" xr:uid="{00000000-0005-0000-0000-0000821D0000}"/>
    <cellStyle name="Input 8 2 8 4 14" xfId="7987" xr:uid="{00000000-0005-0000-0000-0000831D0000}"/>
    <cellStyle name="Input 8 2 8 4 14 2" xfId="7988" xr:uid="{00000000-0005-0000-0000-0000841D0000}"/>
    <cellStyle name="Input 8 2 8 4 15" xfId="7989" xr:uid="{00000000-0005-0000-0000-0000851D0000}"/>
    <cellStyle name="Input 8 2 8 4 15 2" xfId="7990" xr:uid="{00000000-0005-0000-0000-0000861D0000}"/>
    <cellStyle name="Input 8 2 8 4 16" xfId="7991" xr:uid="{00000000-0005-0000-0000-0000871D0000}"/>
    <cellStyle name="Input 8 2 8 4 2" xfId="7992" xr:uid="{00000000-0005-0000-0000-0000881D0000}"/>
    <cellStyle name="Input 8 2 8 4 2 2" xfId="7993" xr:uid="{00000000-0005-0000-0000-0000891D0000}"/>
    <cellStyle name="Input 8 2 8 4 3" xfId="7994" xr:uid="{00000000-0005-0000-0000-00008A1D0000}"/>
    <cellStyle name="Input 8 2 8 4 3 2" xfId="7995" xr:uid="{00000000-0005-0000-0000-00008B1D0000}"/>
    <cellStyle name="Input 8 2 8 4 4" xfId="7996" xr:uid="{00000000-0005-0000-0000-00008C1D0000}"/>
    <cellStyle name="Input 8 2 8 4 4 2" xfId="7997" xr:uid="{00000000-0005-0000-0000-00008D1D0000}"/>
    <cellStyle name="Input 8 2 8 4 5" xfId="7998" xr:uid="{00000000-0005-0000-0000-00008E1D0000}"/>
    <cellStyle name="Input 8 2 8 4 5 2" xfId="7999" xr:uid="{00000000-0005-0000-0000-00008F1D0000}"/>
    <cellStyle name="Input 8 2 8 4 6" xfId="8000" xr:uid="{00000000-0005-0000-0000-0000901D0000}"/>
    <cellStyle name="Input 8 2 8 4 6 2" xfId="8001" xr:uid="{00000000-0005-0000-0000-0000911D0000}"/>
    <cellStyle name="Input 8 2 8 4 7" xfId="8002" xr:uid="{00000000-0005-0000-0000-0000921D0000}"/>
    <cellStyle name="Input 8 2 8 4 7 2" xfId="8003" xr:uid="{00000000-0005-0000-0000-0000931D0000}"/>
    <cellStyle name="Input 8 2 8 4 8" xfId="8004" xr:uid="{00000000-0005-0000-0000-0000941D0000}"/>
    <cellStyle name="Input 8 2 8 4 8 2" xfId="8005" xr:uid="{00000000-0005-0000-0000-0000951D0000}"/>
    <cellStyle name="Input 8 2 8 4 9" xfId="8006" xr:uid="{00000000-0005-0000-0000-0000961D0000}"/>
    <cellStyle name="Input 8 2 8 4 9 2" xfId="8007" xr:uid="{00000000-0005-0000-0000-0000971D0000}"/>
    <cellStyle name="Input 8 2 8 5" xfId="8008" xr:uid="{00000000-0005-0000-0000-0000981D0000}"/>
    <cellStyle name="Input 8 2 8 5 10" xfId="8009" xr:uid="{00000000-0005-0000-0000-0000991D0000}"/>
    <cellStyle name="Input 8 2 8 5 10 2" xfId="8010" xr:uid="{00000000-0005-0000-0000-00009A1D0000}"/>
    <cellStyle name="Input 8 2 8 5 11" xfId="8011" xr:uid="{00000000-0005-0000-0000-00009B1D0000}"/>
    <cellStyle name="Input 8 2 8 5 11 2" xfId="8012" xr:uid="{00000000-0005-0000-0000-00009C1D0000}"/>
    <cellStyle name="Input 8 2 8 5 12" xfId="8013" xr:uid="{00000000-0005-0000-0000-00009D1D0000}"/>
    <cellStyle name="Input 8 2 8 5 12 2" xfId="8014" xr:uid="{00000000-0005-0000-0000-00009E1D0000}"/>
    <cellStyle name="Input 8 2 8 5 13" xfId="8015" xr:uid="{00000000-0005-0000-0000-00009F1D0000}"/>
    <cellStyle name="Input 8 2 8 5 13 2" xfId="8016" xr:uid="{00000000-0005-0000-0000-0000A01D0000}"/>
    <cellStyle name="Input 8 2 8 5 14" xfId="8017" xr:uid="{00000000-0005-0000-0000-0000A11D0000}"/>
    <cellStyle name="Input 8 2 8 5 2" xfId="8018" xr:uid="{00000000-0005-0000-0000-0000A21D0000}"/>
    <cellStyle name="Input 8 2 8 5 2 2" xfId="8019" xr:uid="{00000000-0005-0000-0000-0000A31D0000}"/>
    <cellStyle name="Input 8 2 8 5 3" xfId="8020" xr:uid="{00000000-0005-0000-0000-0000A41D0000}"/>
    <cellStyle name="Input 8 2 8 5 3 2" xfId="8021" xr:uid="{00000000-0005-0000-0000-0000A51D0000}"/>
    <cellStyle name="Input 8 2 8 5 4" xfId="8022" xr:uid="{00000000-0005-0000-0000-0000A61D0000}"/>
    <cellStyle name="Input 8 2 8 5 4 2" xfId="8023" xr:uid="{00000000-0005-0000-0000-0000A71D0000}"/>
    <cellStyle name="Input 8 2 8 5 5" xfId="8024" xr:uid="{00000000-0005-0000-0000-0000A81D0000}"/>
    <cellStyle name="Input 8 2 8 5 5 2" xfId="8025" xr:uid="{00000000-0005-0000-0000-0000A91D0000}"/>
    <cellStyle name="Input 8 2 8 5 6" xfId="8026" xr:uid="{00000000-0005-0000-0000-0000AA1D0000}"/>
    <cellStyle name="Input 8 2 8 5 6 2" xfId="8027" xr:uid="{00000000-0005-0000-0000-0000AB1D0000}"/>
    <cellStyle name="Input 8 2 8 5 7" xfId="8028" xr:uid="{00000000-0005-0000-0000-0000AC1D0000}"/>
    <cellStyle name="Input 8 2 8 5 7 2" xfId="8029" xr:uid="{00000000-0005-0000-0000-0000AD1D0000}"/>
    <cellStyle name="Input 8 2 8 5 8" xfId="8030" xr:uid="{00000000-0005-0000-0000-0000AE1D0000}"/>
    <cellStyle name="Input 8 2 8 5 8 2" xfId="8031" xr:uid="{00000000-0005-0000-0000-0000AF1D0000}"/>
    <cellStyle name="Input 8 2 8 5 9" xfId="8032" xr:uid="{00000000-0005-0000-0000-0000B01D0000}"/>
    <cellStyle name="Input 8 2 8 5 9 2" xfId="8033" xr:uid="{00000000-0005-0000-0000-0000B11D0000}"/>
    <cellStyle name="Input 8 2 8 6" xfId="8034" xr:uid="{00000000-0005-0000-0000-0000B21D0000}"/>
    <cellStyle name="Input 8 2 8 6 2" xfId="8035" xr:uid="{00000000-0005-0000-0000-0000B31D0000}"/>
    <cellStyle name="Input 8 2 8 7" xfId="8036" xr:uid="{00000000-0005-0000-0000-0000B41D0000}"/>
    <cellStyle name="Input 8 2 8 7 2" xfId="8037" xr:uid="{00000000-0005-0000-0000-0000B51D0000}"/>
    <cellStyle name="Input 8 2 8 8" xfId="8038" xr:uid="{00000000-0005-0000-0000-0000B61D0000}"/>
    <cellStyle name="Input 8 2 8 8 2" xfId="8039" xr:uid="{00000000-0005-0000-0000-0000B71D0000}"/>
    <cellStyle name="Input 8 2 8 9" xfId="8040" xr:uid="{00000000-0005-0000-0000-0000B81D0000}"/>
    <cellStyle name="Input 8 2 8 9 2" xfId="8041" xr:uid="{00000000-0005-0000-0000-0000B91D0000}"/>
    <cellStyle name="Input 8 2 9" xfId="8042" xr:uid="{00000000-0005-0000-0000-0000BA1D0000}"/>
    <cellStyle name="Input 8 2 9 10" xfId="8043" xr:uid="{00000000-0005-0000-0000-0000BB1D0000}"/>
    <cellStyle name="Input 8 2 9 10 2" xfId="8044" xr:uid="{00000000-0005-0000-0000-0000BC1D0000}"/>
    <cellStyle name="Input 8 2 9 11" xfId="8045" xr:uid="{00000000-0005-0000-0000-0000BD1D0000}"/>
    <cellStyle name="Input 8 2 9 11 2" xfId="8046" xr:uid="{00000000-0005-0000-0000-0000BE1D0000}"/>
    <cellStyle name="Input 8 2 9 12" xfId="8047" xr:uid="{00000000-0005-0000-0000-0000BF1D0000}"/>
    <cellStyle name="Input 8 2 9 12 2" xfId="8048" xr:uid="{00000000-0005-0000-0000-0000C01D0000}"/>
    <cellStyle name="Input 8 2 9 13" xfId="8049" xr:uid="{00000000-0005-0000-0000-0000C11D0000}"/>
    <cellStyle name="Input 8 2 9 13 2" xfId="8050" xr:uid="{00000000-0005-0000-0000-0000C21D0000}"/>
    <cellStyle name="Input 8 2 9 14" xfId="8051" xr:uid="{00000000-0005-0000-0000-0000C31D0000}"/>
    <cellStyle name="Input 8 2 9 14 2" xfId="8052" xr:uid="{00000000-0005-0000-0000-0000C41D0000}"/>
    <cellStyle name="Input 8 2 9 15" xfId="8053" xr:uid="{00000000-0005-0000-0000-0000C51D0000}"/>
    <cellStyle name="Input 8 2 9 15 2" xfId="8054" xr:uid="{00000000-0005-0000-0000-0000C61D0000}"/>
    <cellStyle name="Input 8 2 9 16" xfId="8055" xr:uid="{00000000-0005-0000-0000-0000C71D0000}"/>
    <cellStyle name="Input 8 2 9 16 2" xfId="8056" xr:uid="{00000000-0005-0000-0000-0000C81D0000}"/>
    <cellStyle name="Input 8 2 9 17" xfId="8057" xr:uid="{00000000-0005-0000-0000-0000C91D0000}"/>
    <cellStyle name="Input 8 2 9 17 2" xfId="8058" xr:uid="{00000000-0005-0000-0000-0000CA1D0000}"/>
    <cellStyle name="Input 8 2 9 18" xfId="8059" xr:uid="{00000000-0005-0000-0000-0000CB1D0000}"/>
    <cellStyle name="Input 8 2 9 2" xfId="8060" xr:uid="{00000000-0005-0000-0000-0000CC1D0000}"/>
    <cellStyle name="Input 8 2 9 2 2" xfId="8061" xr:uid="{00000000-0005-0000-0000-0000CD1D0000}"/>
    <cellStyle name="Input 8 2 9 3" xfId="8062" xr:uid="{00000000-0005-0000-0000-0000CE1D0000}"/>
    <cellStyle name="Input 8 2 9 3 2" xfId="8063" xr:uid="{00000000-0005-0000-0000-0000CF1D0000}"/>
    <cellStyle name="Input 8 2 9 4" xfId="8064" xr:uid="{00000000-0005-0000-0000-0000D01D0000}"/>
    <cellStyle name="Input 8 2 9 4 2" xfId="8065" xr:uid="{00000000-0005-0000-0000-0000D11D0000}"/>
    <cellStyle name="Input 8 2 9 5" xfId="8066" xr:uid="{00000000-0005-0000-0000-0000D21D0000}"/>
    <cellStyle name="Input 8 2 9 5 2" xfId="8067" xr:uid="{00000000-0005-0000-0000-0000D31D0000}"/>
    <cellStyle name="Input 8 2 9 6" xfId="8068" xr:uid="{00000000-0005-0000-0000-0000D41D0000}"/>
    <cellStyle name="Input 8 2 9 6 2" xfId="8069" xr:uid="{00000000-0005-0000-0000-0000D51D0000}"/>
    <cellStyle name="Input 8 2 9 7" xfId="8070" xr:uid="{00000000-0005-0000-0000-0000D61D0000}"/>
    <cellStyle name="Input 8 2 9 7 2" xfId="8071" xr:uid="{00000000-0005-0000-0000-0000D71D0000}"/>
    <cellStyle name="Input 8 2 9 8" xfId="8072" xr:uid="{00000000-0005-0000-0000-0000D81D0000}"/>
    <cellStyle name="Input 8 2 9 8 2" xfId="8073" xr:uid="{00000000-0005-0000-0000-0000D91D0000}"/>
    <cellStyle name="Input 8 2 9 9" xfId="8074" xr:uid="{00000000-0005-0000-0000-0000DA1D0000}"/>
    <cellStyle name="Input 8 2 9 9 2" xfId="8075" xr:uid="{00000000-0005-0000-0000-0000DB1D0000}"/>
    <cellStyle name="Input 8 20" xfId="8076" xr:uid="{00000000-0005-0000-0000-0000DC1D0000}"/>
    <cellStyle name="Input 8 20 2" xfId="8077" xr:uid="{00000000-0005-0000-0000-0000DD1D0000}"/>
    <cellStyle name="Input 8 21" xfId="8078" xr:uid="{00000000-0005-0000-0000-0000DE1D0000}"/>
    <cellStyle name="Input 8 21 2" xfId="8079" xr:uid="{00000000-0005-0000-0000-0000DF1D0000}"/>
    <cellStyle name="Input 8 22" xfId="8080" xr:uid="{00000000-0005-0000-0000-0000E01D0000}"/>
    <cellStyle name="Input 8 22 2" xfId="8081" xr:uid="{00000000-0005-0000-0000-0000E11D0000}"/>
    <cellStyle name="Input 8 23" xfId="8082" xr:uid="{00000000-0005-0000-0000-0000E21D0000}"/>
    <cellStyle name="Input 8 23 2" xfId="8083" xr:uid="{00000000-0005-0000-0000-0000E31D0000}"/>
    <cellStyle name="Input 8 24" xfId="8084" xr:uid="{00000000-0005-0000-0000-0000E41D0000}"/>
    <cellStyle name="Input 8 24 2" xfId="8085" xr:uid="{00000000-0005-0000-0000-0000E51D0000}"/>
    <cellStyle name="Input 8 25" xfId="8086" xr:uid="{00000000-0005-0000-0000-0000E61D0000}"/>
    <cellStyle name="Input 8 25 2" xfId="8087" xr:uid="{00000000-0005-0000-0000-0000E71D0000}"/>
    <cellStyle name="Input 8 26" xfId="8088" xr:uid="{00000000-0005-0000-0000-0000E81D0000}"/>
    <cellStyle name="Input 8 26 2" xfId="8089" xr:uid="{00000000-0005-0000-0000-0000E91D0000}"/>
    <cellStyle name="Input 8 27" xfId="8090" xr:uid="{00000000-0005-0000-0000-0000EA1D0000}"/>
    <cellStyle name="Input 8 27 2" xfId="8091" xr:uid="{00000000-0005-0000-0000-0000EB1D0000}"/>
    <cellStyle name="Input 8 28" xfId="8092" xr:uid="{00000000-0005-0000-0000-0000EC1D0000}"/>
    <cellStyle name="Input 8 3" xfId="8093" xr:uid="{00000000-0005-0000-0000-0000ED1D0000}"/>
    <cellStyle name="Input 8 3 10" xfId="8094" xr:uid="{00000000-0005-0000-0000-0000EE1D0000}"/>
    <cellStyle name="Input 8 3 10 2" xfId="8095" xr:uid="{00000000-0005-0000-0000-0000EF1D0000}"/>
    <cellStyle name="Input 8 3 11" xfId="8096" xr:uid="{00000000-0005-0000-0000-0000F01D0000}"/>
    <cellStyle name="Input 8 3 11 2" xfId="8097" xr:uid="{00000000-0005-0000-0000-0000F11D0000}"/>
    <cellStyle name="Input 8 3 12" xfId="8098" xr:uid="{00000000-0005-0000-0000-0000F21D0000}"/>
    <cellStyle name="Input 8 3 12 2" xfId="8099" xr:uid="{00000000-0005-0000-0000-0000F31D0000}"/>
    <cellStyle name="Input 8 3 13" xfId="8100" xr:uid="{00000000-0005-0000-0000-0000F41D0000}"/>
    <cellStyle name="Input 8 3 13 2" xfId="8101" xr:uid="{00000000-0005-0000-0000-0000F51D0000}"/>
    <cellStyle name="Input 8 3 14" xfId="8102" xr:uid="{00000000-0005-0000-0000-0000F61D0000}"/>
    <cellStyle name="Input 8 3 14 2" xfId="8103" xr:uid="{00000000-0005-0000-0000-0000F71D0000}"/>
    <cellStyle name="Input 8 3 15" xfId="8104" xr:uid="{00000000-0005-0000-0000-0000F81D0000}"/>
    <cellStyle name="Input 8 3 15 2" xfId="8105" xr:uid="{00000000-0005-0000-0000-0000F91D0000}"/>
    <cellStyle name="Input 8 3 16" xfId="8106" xr:uid="{00000000-0005-0000-0000-0000FA1D0000}"/>
    <cellStyle name="Input 8 3 16 2" xfId="8107" xr:uid="{00000000-0005-0000-0000-0000FB1D0000}"/>
    <cellStyle name="Input 8 3 17" xfId="8108" xr:uid="{00000000-0005-0000-0000-0000FC1D0000}"/>
    <cellStyle name="Input 8 3 17 2" xfId="8109" xr:uid="{00000000-0005-0000-0000-0000FD1D0000}"/>
    <cellStyle name="Input 8 3 18" xfId="8110" xr:uid="{00000000-0005-0000-0000-0000FE1D0000}"/>
    <cellStyle name="Input 8 3 18 2" xfId="8111" xr:uid="{00000000-0005-0000-0000-0000FF1D0000}"/>
    <cellStyle name="Input 8 3 19" xfId="8112" xr:uid="{00000000-0005-0000-0000-0000001E0000}"/>
    <cellStyle name="Input 8 3 19 2" xfId="8113" xr:uid="{00000000-0005-0000-0000-0000011E0000}"/>
    <cellStyle name="Input 8 3 2" xfId="8114" xr:uid="{00000000-0005-0000-0000-0000021E0000}"/>
    <cellStyle name="Input 8 3 2 10" xfId="8115" xr:uid="{00000000-0005-0000-0000-0000031E0000}"/>
    <cellStyle name="Input 8 3 2 10 2" xfId="8116" xr:uid="{00000000-0005-0000-0000-0000041E0000}"/>
    <cellStyle name="Input 8 3 2 11" xfId="8117" xr:uid="{00000000-0005-0000-0000-0000051E0000}"/>
    <cellStyle name="Input 8 3 2 11 2" xfId="8118" xr:uid="{00000000-0005-0000-0000-0000061E0000}"/>
    <cellStyle name="Input 8 3 2 12" xfId="8119" xr:uid="{00000000-0005-0000-0000-0000071E0000}"/>
    <cellStyle name="Input 8 3 2 12 2" xfId="8120" xr:uid="{00000000-0005-0000-0000-0000081E0000}"/>
    <cellStyle name="Input 8 3 2 13" xfId="8121" xr:uid="{00000000-0005-0000-0000-0000091E0000}"/>
    <cellStyle name="Input 8 3 2 13 2" xfId="8122" xr:uid="{00000000-0005-0000-0000-00000A1E0000}"/>
    <cellStyle name="Input 8 3 2 14" xfId="8123" xr:uid="{00000000-0005-0000-0000-00000B1E0000}"/>
    <cellStyle name="Input 8 3 2 14 2" xfId="8124" xr:uid="{00000000-0005-0000-0000-00000C1E0000}"/>
    <cellStyle name="Input 8 3 2 15" xfId="8125" xr:uid="{00000000-0005-0000-0000-00000D1E0000}"/>
    <cellStyle name="Input 8 3 2 15 2" xfId="8126" xr:uid="{00000000-0005-0000-0000-00000E1E0000}"/>
    <cellStyle name="Input 8 3 2 16" xfId="8127" xr:uid="{00000000-0005-0000-0000-00000F1E0000}"/>
    <cellStyle name="Input 8 3 2 16 2" xfId="8128" xr:uid="{00000000-0005-0000-0000-0000101E0000}"/>
    <cellStyle name="Input 8 3 2 17" xfId="8129" xr:uid="{00000000-0005-0000-0000-0000111E0000}"/>
    <cellStyle name="Input 8 3 2 17 2" xfId="8130" xr:uid="{00000000-0005-0000-0000-0000121E0000}"/>
    <cellStyle name="Input 8 3 2 18" xfId="8131" xr:uid="{00000000-0005-0000-0000-0000131E0000}"/>
    <cellStyle name="Input 8 3 2 18 2" xfId="8132" xr:uid="{00000000-0005-0000-0000-0000141E0000}"/>
    <cellStyle name="Input 8 3 2 19" xfId="8133" xr:uid="{00000000-0005-0000-0000-0000151E0000}"/>
    <cellStyle name="Input 8 3 2 2" xfId="8134" xr:uid="{00000000-0005-0000-0000-0000161E0000}"/>
    <cellStyle name="Input 8 3 2 2 2" xfId="8135" xr:uid="{00000000-0005-0000-0000-0000171E0000}"/>
    <cellStyle name="Input 8 3 2 3" xfId="8136" xr:uid="{00000000-0005-0000-0000-0000181E0000}"/>
    <cellStyle name="Input 8 3 2 3 2" xfId="8137" xr:uid="{00000000-0005-0000-0000-0000191E0000}"/>
    <cellStyle name="Input 8 3 2 4" xfId="8138" xr:uid="{00000000-0005-0000-0000-00001A1E0000}"/>
    <cellStyle name="Input 8 3 2 4 2" xfId="8139" xr:uid="{00000000-0005-0000-0000-00001B1E0000}"/>
    <cellStyle name="Input 8 3 2 5" xfId="8140" xr:uid="{00000000-0005-0000-0000-00001C1E0000}"/>
    <cellStyle name="Input 8 3 2 5 2" xfId="8141" xr:uid="{00000000-0005-0000-0000-00001D1E0000}"/>
    <cellStyle name="Input 8 3 2 6" xfId="8142" xr:uid="{00000000-0005-0000-0000-00001E1E0000}"/>
    <cellStyle name="Input 8 3 2 6 2" xfId="8143" xr:uid="{00000000-0005-0000-0000-00001F1E0000}"/>
    <cellStyle name="Input 8 3 2 7" xfId="8144" xr:uid="{00000000-0005-0000-0000-0000201E0000}"/>
    <cellStyle name="Input 8 3 2 7 2" xfId="8145" xr:uid="{00000000-0005-0000-0000-0000211E0000}"/>
    <cellStyle name="Input 8 3 2 8" xfId="8146" xr:uid="{00000000-0005-0000-0000-0000221E0000}"/>
    <cellStyle name="Input 8 3 2 8 2" xfId="8147" xr:uid="{00000000-0005-0000-0000-0000231E0000}"/>
    <cellStyle name="Input 8 3 2 9" xfId="8148" xr:uid="{00000000-0005-0000-0000-0000241E0000}"/>
    <cellStyle name="Input 8 3 2 9 2" xfId="8149" xr:uid="{00000000-0005-0000-0000-0000251E0000}"/>
    <cellStyle name="Input 8 3 20" xfId="8150" xr:uid="{00000000-0005-0000-0000-0000261E0000}"/>
    <cellStyle name="Input 8 3 3" xfId="8151" xr:uid="{00000000-0005-0000-0000-0000271E0000}"/>
    <cellStyle name="Input 8 3 3 10" xfId="8152" xr:uid="{00000000-0005-0000-0000-0000281E0000}"/>
    <cellStyle name="Input 8 3 3 10 2" xfId="8153" xr:uid="{00000000-0005-0000-0000-0000291E0000}"/>
    <cellStyle name="Input 8 3 3 11" xfId="8154" xr:uid="{00000000-0005-0000-0000-00002A1E0000}"/>
    <cellStyle name="Input 8 3 3 11 2" xfId="8155" xr:uid="{00000000-0005-0000-0000-00002B1E0000}"/>
    <cellStyle name="Input 8 3 3 12" xfId="8156" xr:uid="{00000000-0005-0000-0000-00002C1E0000}"/>
    <cellStyle name="Input 8 3 3 12 2" xfId="8157" xr:uid="{00000000-0005-0000-0000-00002D1E0000}"/>
    <cellStyle name="Input 8 3 3 13" xfId="8158" xr:uid="{00000000-0005-0000-0000-00002E1E0000}"/>
    <cellStyle name="Input 8 3 3 13 2" xfId="8159" xr:uid="{00000000-0005-0000-0000-00002F1E0000}"/>
    <cellStyle name="Input 8 3 3 14" xfId="8160" xr:uid="{00000000-0005-0000-0000-0000301E0000}"/>
    <cellStyle name="Input 8 3 3 14 2" xfId="8161" xr:uid="{00000000-0005-0000-0000-0000311E0000}"/>
    <cellStyle name="Input 8 3 3 15" xfId="8162" xr:uid="{00000000-0005-0000-0000-0000321E0000}"/>
    <cellStyle name="Input 8 3 3 15 2" xfId="8163" xr:uid="{00000000-0005-0000-0000-0000331E0000}"/>
    <cellStyle name="Input 8 3 3 16" xfId="8164" xr:uid="{00000000-0005-0000-0000-0000341E0000}"/>
    <cellStyle name="Input 8 3 3 16 2" xfId="8165" xr:uid="{00000000-0005-0000-0000-0000351E0000}"/>
    <cellStyle name="Input 8 3 3 17" xfId="8166" xr:uid="{00000000-0005-0000-0000-0000361E0000}"/>
    <cellStyle name="Input 8 3 3 17 2" xfId="8167" xr:uid="{00000000-0005-0000-0000-0000371E0000}"/>
    <cellStyle name="Input 8 3 3 18" xfId="8168" xr:uid="{00000000-0005-0000-0000-0000381E0000}"/>
    <cellStyle name="Input 8 3 3 18 2" xfId="8169" xr:uid="{00000000-0005-0000-0000-0000391E0000}"/>
    <cellStyle name="Input 8 3 3 19" xfId="8170" xr:uid="{00000000-0005-0000-0000-00003A1E0000}"/>
    <cellStyle name="Input 8 3 3 2" xfId="8171" xr:uid="{00000000-0005-0000-0000-00003B1E0000}"/>
    <cellStyle name="Input 8 3 3 2 2" xfId="8172" xr:uid="{00000000-0005-0000-0000-00003C1E0000}"/>
    <cellStyle name="Input 8 3 3 3" xfId="8173" xr:uid="{00000000-0005-0000-0000-00003D1E0000}"/>
    <cellStyle name="Input 8 3 3 3 2" xfId="8174" xr:uid="{00000000-0005-0000-0000-00003E1E0000}"/>
    <cellStyle name="Input 8 3 3 4" xfId="8175" xr:uid="{00000000-0005-0000-0000-00003F1E0000}"/>
    <cellStyle name="Input 8 3 3 4 2" xfId="8176" xr:uid="{00000000-0005-0000-0000-0000401E0000}"/>
    <cellStyle name="Input 8 3 3 5" xfId="8177" xr:uid="{00000000-0005-0000-0000-0000411E0000}"/>
    <cellStyle name="Input 8 3 3 5 2" xfId="8178" xr:uid="{00000000-0005-0000-0000-0000421E0000}"/>
    <cellStyle name="Input 8 3 3 6" xfId="8179" xr:uid="{00000000-0005-0000-0000-0000431E0000}"/>
    <cellStyle name="Input 8 3 3 6 2" xfId="8180" xr:uid="{00000000-0005-0000-0000-0000441E0000}"/>
    <cellStyle name="Input 8 3 3 7" xfId="8181" xr:uid="{00000000-0005-0000-0000-0000451E0000}"/>
    <cellStyle name="Input 8 3 3 7 2" xfId="8182" xr:uid="{00000000-0005-0000-0000-0000461E0000}"/>
    <cellStyle name="Input 8 3 3 8" xfId="8183" xr:uid="{00000000-0005-0000-0000-0000471E0000}"/>
    <cellStyle name="Input 8 3 3 8 2" xfId="8184" xr:uid="{00000000-0005-0000-0000-0000481E0000}"/>
    <cellStyle name="Input 8 3 3 9" xfId="8185" xr:uid="{00000000-0005-0000-0000-0000491E0000}"/>
    <cellStyle name="Input 8 3 3 9 2" xfId="8186" xr:uid="{00000000-0005-0000-0000-00004A1E0000}"/>
    <cellStyle name="Input 8 3 4" xfId="8187" xr:uid="{00000000-0005-0000-0000-00004B1E0000}"/>
    <cellStyle name="Input 8 3 4 10" xfId="8188" xr:uid="{00000000-0005-0000-0000-00004C1E0000}"/>
    <cellStyle name="Input 8 3 4 10 2" xfId="8189" xr:uid="{00000000-0005-0000-0000-00004D1E0000}"/>
    <cellStyle name="Input 8 3 4 11" xfId="8190" xr:uid="{00000000-0005-0000-0000-00004E1E0000}"/>
    <cellStyle name="Input 8 3 4 11 2" xfId="8191" xr:uid="{00000000-0005-0000-0000-00004F1E0000}"/>
    <cellStyle name="Input 8 3 4 12" xfId="8192" xr:uid="{00000000-0005-0000-0000-0000501E0000}"/>
    <cellStyle name="Input 8 3 4 12 2" xfId="8193" xr:uid="{00000000-0005-0000-0000-0000511E0000}"/>
    <cellStyle name="Input 8 3 4 13" xfId="8194" xr:uid="{00000000-0005-0000-0000-0000521E0000}"/>
    <cellStyle name="Input 8 3 4 13 2" xfId="8195" xr:uid="{00000000-0005-0000-0000-0000531E0000}"/>
    <cellStyle name="Input 8 3 4 14" xfId="8196" xr:uid="{00000000-0005-0000-0000-0000541E0000}"/>
    <cellStyle name="Input 8 3 4 14 2" xfId="8197" xr:uid="{00000000-0005-0000-0000-0000551E0000}"/>
    <cellStyle name="Input 8 3 4 15" xfId="8198" xr:uid="{00000000-0005-0000-0000-0000561E0000}"/>
    <cellStyle name="Input 8 3 4 15 2" xfId="8199" xr:uid="{00000000-0005-0000-0000-0000571E0000}"/>
    <cellStyle name="Input 8 3 4 16" xfId="8200" xr:uid="{00000000-0005-0000-0000-0000581E0000}"/>
    <cellStyle name="Input 8 3 4 2" xfId="8201" xr:uid="{00000000-0005-0000-0000-0000591E0000}"/>
    <cellStyle name="Input 8 3 4 2 2" xfId="8202" xr:uid="{00000000-0005-0000-0000-00005A1E0000}"/>
    <cellStyle name="Input 8 3 4 3" xfId="8203" xr:uid="{00000000-0005-0000-0000-00005B1E0000}"/>
    <cellStyle name="Input 8 3 4 3 2" xfId="8204" xr:uid="{00000000-0005-0000-0000-00005C1E0000}"/>
    <cellStyle name="Input 8 3 4 4" xfId="8205" xr:uid="{00000000-0005-0000-0000-00005D1E0000}"/>
    <cellStyle name="Input 8 3 4 4 2" xfId="8206" xr:uid="{00000000-0005-0000-0000-00005E1E0000}"/>
    <cellStyle name="Input 8 3 4 5" xfId="8207" xr:uid="{00000000-0005-0000-0000-00005F1E0000}"/>
    <cellStyle name="Input 8 3 4 5 2" xfId="8208" xr:uid="{00000000-0005-0000-0000-0000601E0000}"/>
    <cellStyle name="Input 8 3 4 6" xfId="8209" xr:uid="{00000000-0005-0000-0000-0000611E0000}"/>
    <cellStyle name="Input 8 3 4 6 2" xfId="8210" xr:uid="{00000000-0005-0000-0000-0000621E0000}"/>
    <cellStyle name="Input 8 3 4 7" xfId="8211" xr:uid="{00000000-0005-0000-0000-0000631E0000}"/>
    <cellStyle name="Input 8 3 4 7 2" xfId="8212" xr:uid="{00000000-0005-0000-0000-0000641E0000}"/>
    <cellStyle name="Input 8 3 4 8" xfId="8213" xr:uid="{00000000-0005-0000-0000-0000651E0000}"/>
    <cellStyle name="Input 8 3 4 8 2" xfId="8214" xr:uid="{00000000-0005-0000-0000-0000661E0000}"/>
    <cellStyle name="Input 8 3 4 9" xfId="8215" xr:uid="{00000000-0005-0000-0000-0000671E0000}"/>
    <cellStyle name="Input 8 3 4 9 2" xfId="8216" xr:uid="{00000000-0005-0000-0000-0000681E0000}"/>
    <cellStyle name="Input 8 3 5" xfId="8217" xr:uid="{00000000-0005-0000-0000-0000691E0000}"/>
    <cellStyle name="Input 8 3 5 10" xfId="8218" xr:uid="{00000000-0005-0000-0000-00006A1E0000}"/>
    <cellStyle name="Input 8 3 5 10 2" xfId="8219" xr:uid="{00000000-0005-0000-0000-00006B1E0000}"/>
    <cellStyle name="Input 8 3 5 11" xfId="8220" xr:uid="{00000000-0005-0000-0000-00006C1E0000}"/>
    <cellStyle name="Input 8 3 5 11 2" xfId="8221" xr:uid="{00000000-0005-0000-0000-00006D1E0000}"/>
    <cellStyle name="Input 8 3 5 12" xfId="8222" xr:uid="{00000000-0005-0000-0000-00006E1E0000}"/>
    <cellStyle name="Input 8 3 5 12 2" xfId="8223" xr:uid="{00000000-0005-0000-0000-00006F1E0000}"/>
    <cellStyle name="Input 8 3 5 13" xfId="8224" xr:uid="{00000000-0005-0000-0000-0000701E0000}"/>
    <cellStyle name="Input 8 3 5 13 2" xfId="8225" xr:uid="{00000000-0005-0000-0000-0000711E0000}"/>
    <cellStyle name="Input 8 3 5 14" xfId="8226" xr:uid="{00000000-0005-0000-0000-0000721E0000}"/>
    <cellStyle name="Input 8 3 5 14 2" xfId="8227" xr:uid="{00000000-0005-0000-0000-0000731E0000}"/>
    <cellStyle name="Input 8 3 5 15" xfId="8228" xr:uid="{00000000-0005-0000-0000-0000741E0000}"/>
    <cellStyle name="Input 8 3 5 15 2" xfId="8229" xr:uid="{00000000-0005-0000-0000-0000751E0000}"/>
    <cellStyle name="Input 8 3 5 16" xfId="8230" xr:uid="{00000000-0005-0000-0000-0000761E0000}"/>
    <cellStyle name="Input 8 3 5 2" xfId="8231" xr:uid="{00000000-0005-0000-0000-0000771E0000}"/>
    <cellStyle name="Input 8 3 5 2 2" xfId="8232" xr:uid="{00000000-0005-0000-0000-0000781E0000}"/>
    <cellStyle name="Input 8 3 5 3" xfId="8233" xr:uid="{00000000-0005-0000-0000-0000791E0000}"/>
    <cellStyle name="Input 8 3 5 3 2" xfId="8234" xr:uid="{00000000-0005-0000-0000-00007A1E0000}"/>
    <cellStyle name="Input 8 3 5 4" xfId="8235" xr:uid="{00000000-0005-0000-0000-00007B1E0000}"/>
    <cellStyle name="Input 8 3 5 4 2" xfId="8236" xr:uid="{00000000-0005-0000-0000-00007C1E0000}"/>
    <cellStyle name="Input 8 3 5 5" xfId="8237" xr:uid="{00000000-0005-0000-0000-00007D1E0000}"/>
    <cellStyle name="Input 8 3 5 5 2" xfId="8238" xr:uid="{00000000-0005-0000-0000-00007E1E0000}"/>
    <cellStyle name="Input 8 3 5 6" xfId="8239" xr:uid="{00000000-0005-0000-0000-00007F1E0000}"/>
    <cellStyle name="Input 8 3 5 6 2" xfId="8240" xr:uid="{00000000-0005-0000-0000-0000801E0000}"/>
    <cellStyle name="Input 8 3 5 7" xfId="8241" xr:uid="{00000000-0005-0000-0000-0000811E0000}"/>
    <cellStyle name="Input 8 3 5 7 2" xfId="8242" xr:uid="{00000000-0005-0000-0000-0000821E0000}"/>
    <cellStyle name="Input 8 3 5 8" xfId="8243" xr:uid="{00000000-0005-0000-0000-0000831E0000}"/>
    <cellStyle name="Input 8 3 5 8 2" xfId="8244" xr:uid="{00000000-0005-0000-0000-0000841E0000}"/>
    <cellStyle name="Input 8 3 5 9" xfId="8245" xr:uid="{00000000-0005-0000-0000-0000851E0000}"/>
    <cellStyle name="Input 8 3 5 9 2" xfId="8246" xr:uid="{00000000-0005-0000-0000-0000861E0000}"/>
    <cellStyle name="Input 8 3 6" xfId="8247" xr:uid="{00000000-0005-0000-0000-0000871E0000}"/>
    <cellStyle name="Input 8 3 6 10" xfId="8248" xr:uid="{00000000-0005-0000-0000-0000881E0000}"/>
    <cellStyle name="Input 8 3 6 10 2" xfId="8249" xr:uid="{00000000-0005-0000-0000-0000891E0000}"/>
    <cellStyle name="Input 8 3 6 11" xfId="8250" xr:uid="{00000000-0005-0000-0000-00008A1E0000}"/>
    <cellStyle name="Input 8 3 6 11 2" xfId="8251" xr:uid="{00000000-0005-0000-0000-00008B1E0000}"/>
    <cellStyle name="Input 8 3 6 12" xfId="8252" xr:uid="{00000000-0005-0000-0000-00008C1E0000}"/>
    <cellStyle name="Input 8 3 6 12 2" xfId="8253" xr:uid="{00000000-0005-0000-0000-00008D1E0000}"/>
    <cellStyle name="Input 8 3 6 13" xfId="8254" xr:uid="{00000000-0005-0000-0000-00008E1E0000}"/>
    <cellStyle name="Input 8 3 6 13 2" xfId="8255" xr:uid="{00000000-0005-0000-0000-00008F1E0000}"/>
    <cellStyle name="Input 8 3 6 14" xfId="8256" xr:uid="{00000000-0005-0000-0000-0000901E0000}"/>
    <cellStyle name="Input 8 3 6 14 2" xfId="8257" xr:uid="{00000000-0005-0000-0000-0000911E0000}"/>
    <cellStyle name="Input 8 3 6 15" xfId="8258" xr:uid="{00000000-0005-0000-0000-0000921E0000}"/>
    <cellStyle name="Input 8 3 6 2" xfId="8259" xr:uid="{00000000-0005-0000-0000-0000931E0000}"/>
    <cellStyle name="Input 8 3 6 2 2" xfId="8260" xr:uid="{00000000-0005-0000-0000-0000941E0000}"/>
    <cellStyle name="Input 8 3 6 3" xfId="8261" xr:uid="{00000000-0005-0000-0000-0000951E0000}"/>
    <cellStyle name="Input 8 3 6 3 2" xfId="8262" xr:uid="{00000000-0005-0000-0000-0000961E0000}"/>
    <cellStyle name="Input 8 3 6 4" xfId="8263" xr:uid="{00000000-0005-0000-0000-0000971E0000}"/>
    <cellStyle name="Input 8 3 6 4 2" xfId="8264" xr:uid="{00000000-0005-0000-0000-0000981E0000}"/>
    <cellStyle name="Input 8 3 6 5" xfId="8265" xr:uid="{00000000-0005-0000-0000-0000991E0000}"/>
    <cellStyle name="Input 8 3 6 5 2" xfId="8266" xr:uid="{00000000-0005-0000-0000-00009A1E0000}"/>
    <cellStyle name="Input 8 3 6 6" xfId="8267" xr:uid="{00000000-0005-0000-0000-00009B1E0000}"/>
    <cellStyle name="Input 8 3 6 6 2" xfId="8268" xr:uid="{00000000-0005-0000-0000-00009C1E0000}"/>
    <cellStyle name="Input 8 3 6 7" xfId="8269" xr:uid="{00000000-0005-0000-0000-00009D1E0000}"/>
    <cellStyle name="Input 8 3 6 7 2" xfId="8270" xr:uid="{00000000-0005-0000-0000-00009E1E0000}"/>
    <cellStyle name="Input 8 3 6 8" xfId="8271" xr:uid="{00000000-0005-0000-0000-00009F1E0000}"/>
    <cellStyle name="Input 8 3 6 8 2" xfId="8272" xr:uid="{00000000-0005-0000-0000-0000A01E0000}"/>
    <cellStyle name="Input 8 3 6 9" xfId="8273" xr:uid="{00000000-0005-0000-0000-0000A11E0000}"/>
    <cellStyle name="Input 8 3 6 9 2" xfId="8274" xr:uid="{00000000-0005-0000-0000-0000A21E0000}"/>
    <cellStyle name="Input 8 3 7" xfId="8275" xr:uid="{00000000-0005-0000-0000-0000A31E0000}"/>
    <cellStyle name="Input 8 3 7 2" xfId="8276" xr:uid="{00000000-0005-0000-0000-0000A41E0000}"/>
    <cellStyle name="Input 8 3 8" xfId="8277" xr:uid="{00000000-0005-0000-0000-0000A51E0000}"/>
    <cellStyle name="Input 8 3 8 2" xfId="8278" xr:uid="{00000000-0005-0000-0000-0000A61E0000}"/>
    <cellStyle name="Input 8 3 9" xfId="8279" xr:uid="{00000000-0005-0000-0000-0000A71E0000}"/>
    <cellStyle name="Input 8 3 9 2" xfId="8280" xr:uid="{00000000-0005-0000-0000-0000A81E0000}"/>
    <cellStyle name="Input 8 4" xfId="8281" xr:uid="{00000000-0005-0000-0000-0000A91E0000}"/>
    <cellStyle name="Input 8 4 10" xfId="8282" xr:uid="{00000000-0005-0000-0000-0000AA1E0000}"/>
    <cellStyle name="Input 8 4 10 2" xfId="8283" xr:uid="{00000000-0005-0000-0000-0000AB1E0000}"/>
    <cellStyle name="Input 8 4 11" xfId="8284" xr:uid="{00000000-0005-0000-0000-0000AC1E0000}"/>
    <cellStyle name="Input 8 4 11 2" xfId="8285" xr:uid="{00000000-0005-0000-0000-0000AD1E0000}"/>
    <cellStyle name="Input 8 4 12" xfId="8286" xr:uid="{00000000-0005-0000-0000-0000AE1E0000}"/>
    <cellStyle name="Input 8 4 12 2" xfId="8287" xr:uid="{00000000-0005-0000-0000-0000AF1E0000}"/>
    <cellStyle name="Input 8 4 13" xfId="8288" xr:uid="{00000000-0005-0000-0000-0000B01E0000}"/>
    <cellStyle name="Input 8 4 13 2" xfId="8289" xr:uid="{00000000-0005-0000-0000-0000B11E0000}"/>
    <cellStyle name="Input 8 4 14" xfId="8290" xr:uid="{00000000-0005-0000-0000-0000B21E0000}"/>
    <cellStyle name="Input 8 4 14 2" xfId="8291" xr:uid="{00000000-0005-0000-0000-0000B31E0000}"/>
    <cellStyle name="Input 8 4 15" xfId="8292" xr:uid="{00000000-0005-0000-0000-0000B41E0000}"/>
    <cellStyle name="Input 8 4 15 2" xfId="8293" xr:uid="{00000000-0005-0000-0000-0000B51E0000}"/>
    <cellStyle name="Input 8 4 16" xfId="8294" xr:uid="{00000000-0005-0000-0000-0000B61E0000}"/>
    <cellStyle name="Input 8 4 16 2" xfId="8295" xr:uid="{00000000-0005-0000-0000-0000B71E0000}"/>
    <cellStyle name="Input 8 4 17" xfId="8296" xr:uid="{00000000-0005-0000-0000-0000B81E0000}"/>
    <cellStyle name="Input 8 4 17 2" xfId="8297" xr:uid="{00000000-0005-0000-0000-0000B91E0000}"/>
    <cellStyle name="Input 8 4 18" xfId="8298" xr:uid="{00000000-0005-0000-0000-0000BA1E0000}"/>
    <cellStyle name="Input 8 4 18 2" xfId="8299" xr:uid="{00000000-0005-0000-0000-0000BB1E0000}"/>
    <cellStyle name="Input 8 4 19" xfId="8300" xr:uid="{00000000-0005-0000-0000-0000BC1E0000}"/>
    <cellStyle name="Input 8 4 19 2" xfId="8301" xr:uid="{00000000-0005-0000-0000-0000BD1E0000}"/>
    <cellStyle name="Input 8 4 2" xfId="8302" xr:uid="{00000000-0005-0000-0000-0000BE1E0000}"/>
    <cellStyle name="Input 8 4 2 10" xfId="8303" xr:uid="{00000000-0005-0000-0000-0000BF1E0000}"/>
    <cellStyle name="Input 8 4 2 10 2" xfId="8304" xr:uid="{00000000-0005-0000-0000-0000C01E0000}"/>
    <cellStyle name="Input 8 4 2 11" xfId="8305" xr:uid="{00000000-0005-0000-0000-0000C11E0000}"/>
    <cellStyle name="Input 8 4 2 11 2" xfId="8306" xr:uid="{00000000-0005-0000-0000-0000C21E0000}"/>
    <cellStyle name="Input 8 4 2 12" xfId="8307" xr:uid="{00000000-0005-0000-0000-0000C31E0000}"/>
    <cellStyle name="Input 8 4 2 12 2" xfId="8308" xr:uid="{00000000-0005-0000-0000-0000C41E0000}"/>
    <cellStyle name="Input 8 4 2 13" xfId="8309" xr:uid="{00000000-0005-0000-0000-0000C51E0000}"/>
    <cellStyle name="Input 8 4 2 13 2" xfId="8310" xr:uid="{00000000-0005-0000-0000-0000C61E0000}"/>
    <cellStyle name="Input 8 4 2 14" xfId="8311" xr:uid="{00000000-0005-0000-0000-0000C71E0000}"/>
    <cellStyle name="Input 8 4 2 14 2" xfId="8312" xr:uid="{00000000-0005-0000-0000-0000C81E0000}"/>
    <cellStyle name="Input 8 4 2 15" xfId="8313" xr:uid="{00000000-0005-0000-0000-0000C91E0000}"/>
    <cellStyle name="Input 8 4 2 15 2" xfId="8314" xr:uid="{00000000-0005-0000-0000-0000CA1E0000}"/>
    <cellStyle name="Input 8 4 2 16" xfId="8315" xr:uid="{00000000-0005-0000-0000-0000CB1E0000}"/>
    <cellStyle name="Input 8 4 2 16 2" xfId="8316" xr:uid="{00000000-0005-0000-0000-0000CC1E0000}"/>
    <cellStyle name="Input 8 4 2 17" xfId="8317" xr:uid="{00000000-0005-0000-0000-0000CD1E0000}"/>
    <cellStyle name="Input 8 4 2 17 2" xfId="8318" xr:uid="{00000000-0005-0000-0000-0000CE1E0000}"/>
    <cellStyle name="Input 8 4 2 18" xfId="8319" xr:uid="{00000000-0005-0000-0000-0000CF1E0000}"/>
    <cellStyle name="Input 8 4 2 18 2" xfId="8320" xr:uid="{00000000-0005-0000-0000-0000D01E0000}"/>
    <cellStyle name="Input 8 4 2 19" xfId="8321" xr:uid="{00000000-0005-0000-0000-0000D11E0000}"/>
    <cellStyle name="Input 8 4 2 2" xfId="8322" xr:uid="{00000000-0005-0000-0000-0000D21E0000}"/>
    <cellStyle name="Input 8 4 2 2 2" xfId="8323" xr:uid="{00000000-0005-0000-0000-0000D31E0000}"/>
    <cellStyle name="Input 8 4 2 3" xfId="8324" xr:uid="{00000000-0005-0000-0000-0000D41E0000}"/>
    <cellStyle name="Input 8 4 2 3 2" xfId="8325" xr:uid="{00000000-0005-0000-0000-0000D51E0000}"/>
    <cellStyle name="Input 8 4 2 4" xfId="8326" xr:uid="{00000000-0005-0000-0000-0000D61E0000}"/>
    <cellStyle name="Input 8 4 2 4 2" xfId="8327" xr:uid="{00000000-0005-0000-0000-0000D71E0000}"/>
    <cellStyle name="Input 8 4 2 5" xfId="8328" xr:uid="{00000000-0005-0000-0000-0000D81E0000}"/>
    <cellStyle name="Input 8 4 2 5 2" xfId="8329" xr:uid="{00000000-0005-0000-0000-0000D91E0000}"/>
    <cellStyle name="Input 8 4 2 6" xfId="8330" xr:uid="{00000000-0005-0000-0000-0000DA1E0000}"/>
    <cellStyle name="Input 8 4 2 6 2" xfId="8331" xr:uid="{00000000-0005-0000-0000-0000DB1E0000}"/>
    <cellStyle name="Input 8 4 2 7" xfId="8332" xr:uid="{00000000-0005-0000-0000-0000DC1E0000}"/>
    <cellStyle name="Input 8 4 2 7 2" xfId="8333" xr:uid="{00000000-0005-0000-0000-0000DD1E0000}"/>
    <cellStyle name="Input 8 4 2 8" xfId="8334" xr:uid="{00000000-0005-0000-0000-0000DE1E0000}"/>
    <cellStyle name="Input 8 4 2 8 2" xfId="8335" xr:uid="{00000000-0005-0000-0000-0000DF1E0000}"/>
    <cellStyle name="Input 8 4 2 9" xfId="8336" xr:uid="{00000000-0005-0000-0000-0000E01E0000}"/>
    <cellStyle name="Input 8 4 2 9 2" xfId="8337" xr:uid="{00000000-0005-0000-0000-0000E11E0000}"/>
    <cellStyle name="Input 8 4 20" xfId="8338" xr:uid="{00000000-0005-0000-0000-0000E21E0000}"/>
    <cellStyle name="Input 8 4 3" xfId="8339" xr:uid="{00000000-0005-0000-0000-0000E31E0000}"/>
    <cellStyle name="Input 8 4 3 10" xfId="8340" xr:uid="{00000000-0005-0000-0000-0000E41E0000}"/>
    <cellStyle name="Input 8 4 3 10 2" xfId="8341" xr:uid="{00000000-0005-0000-0000-0000E51E0000}"/>
    <cellStyle name="Input 8 4 3 11" xfId="8342" xr:uid="{00000000-0005-0000-0000-0000E61E0000}"/>
    <cellStyle name="Input 8 4 3 11 2" xfId="8343" xr:uid="{00000000-0005-0000-0000-0000E71E0000}"/>
    <cellStyle name="Input 8 4 3 12" xfId="8344" xr:uid="{00000000-0005-0000-0000-0000E81E0000}"/>
    <cellStyle name="Input 8 4 3 12 2" xfId="8345" xr:uid="{00000000-0005-0000-0000-0000E91E0000}"/>
    <cellStyle name="Input 8 4 3 13" xfId="8346" xr:uid="{00000000-0005-0000-0000-0000EA1E0000}"/>
    <cellStyle name="Input 8 4 3 13 2" xfId="8347" xr:uid="{00000000-0005-0000-0000-0000EB1E0000}"/>
    <cellStyle name="Input 8 4 3 14" xfId="8348" xr:uid="{00000000-0005-0000-0000-0000EC1E0000}"/>
    <cellStyle name="Input 8 4 3 14 2" xfId="8349" xr:uid="{00000000-0005-0000-0000-0000ED1E0000}"/>
    <cellStyle name="Input 8 4 3 15" xfId="8350" xr:uid="{00000000-0005-0000-0000-0000EE1E0000}"/>
    <cellStyle name="Input 8 4 3 15 2" xfId="8351" xr:uid="{00000000-0005-0000-0000-0000EF1E0000}"/>
    <cellStyle name="Input 8 4 3 16" xfId="8352" xr:uid="{00000000-0005-0000-0000-0000F01E0000}"/>
    <cellStyle name="Input 8 4 3 16 2" xfId="8353" xr:uid="{00000000-0005-0000-0000-0000F11E0000}"/>
    <cellStyle name="Input 8 4 3 17" xfId="8354" xr:uid="{00000000-0005-0000-0000-0000F21E0000}"/>
    <cellStyle name="Input 8 4 3 17 2" xfId="8355" xr:uid="{00000000-0005-0000-0000-0000F31E0000}"/>
    <cellStyle name="Input 8 4 3 18" xfId="8356" xr:uid="{00000000-0005-0000-0000-0000F41E0000}"/>
    <cellStyle name="Input 8 4 3 18 2" xfId="8357" xr:uid="{00000000-0005-0000-0000-0000F51E0000}"/>
    <cellStyle name="Input 8 4 3 19" xfId="8358" xr:uid="{00000000-0005-0000-0000-0000F61E0000}"/>
    <cellStyle name="Input 8 4 3 2" xfId="8359" xr:uid="{00000000-0005-0000-0000-0000F71E0000}"/>
    <cellStyle name="Input 8 4 3 2 2" xfId="8360" xr:uid="{00000000-0005-0000-0000-0000F81E0000}"/>
    <cellStyle name="Input 8 4 3 3" xfId="8361" xr:uid="{00000000-0005-0000-0000-0000F91E0000}"/>
    <cellStyle name="Input 8 4 3 3 2" xfId="8362" xr:uid="{00000000-0005-0000-0000-0000FA1E0000}"/>
    <cellStyle name="Input 8 4 3 4" xfId="8363" xr:uid="{00000000-0005-0000-0000-0000FB1E0000}"/>
    <cellStyle name="Input 8 4 3 4 2" xfId="8364" xr:uid="{00000000-0005-0000-0000-0000FC1E0000}"/>
    <cellStyle name="Input 8 4 3 5" xfId="8365" xr:uid="{00000000-0005-0000-0000-0000FD1E0000}"/>
    <cellStyle name="Input 8 4 3 5 2" xfId="8366" xr:uid="{00000000-0005-0000-0000-0000FE1E0000}"/>
    <cellStyle name="Input 8 4 3 6" xfId="8367" xr:uid="{00000000-0005-0000-0000-0000FF1E0000}"/>
    <cellStyle name="Input 8 4 3 6 2" xfId="8368" xr:uid="{00000000-0005-0000-0000-0000001F0000}"/>
    <cellStyle name="Input 8 4 3 7" xfId="8369" xr:uid="{00000000-0005-0000-0000-0000011F0000}"/>
    <cellStyle name="Input 8 4 3 7 2" xfId="8370" xr:uid="{00000000-0005-0000-0000-0000021F0000}"/>
    <cellStyle name="Input 8 4 3 8" xfId="8371" xr:uid="{00000000-0005-0000-0000-0000031F0000}"/>
    <cellStyle name="Input 8 4 3 8 2" xfId="8372" xr:uid="{00000000-0005-0000-0000-0000041F0000}"/>
    <cellStyle name="Input 8 4 3 9" xfId="8373" xr:uid="{00000000-0005-0000-0000-0000051F0000}"/>
    <cellStyle name="Input 8 4 3 9 2" xfId="8374" xr:uid="{00000000-0005-0000-0000-0000061F0000}"/>
    <cellStyle name="Input 8 4 4" xfId="8375" xr:uid="{00000000-0005-0000-0000-0000071F0000}"/>
    <cellStyle name="Input 8 4 4 10" xfId="8376" xr:uid="{00000000-0005-0000-0000-0000081F0000}"/>
    <cellStyle name="Input 8 4 4 10 2" xfId="8377" xr:uid="{00000000-0005-0000-0000-0000091F0000}"/>
    <cellStyle name="Input 8 4 4 11" xfId="8378" xr:uid="{00000000-0005-0000-0000-00000A1F0000}"/>
    <cellStyle name="Input 8 4 4 11 2" xfId="8379" xr:uid="{00000000-0005-0000-0000-00000B1F0000}"/>
    <cellStyle name="Input 8 4 4 12" xfId="8380" xr:uid="{00000000-0005-0000-0000-00000C1F0000}"/>
    <cellStyle name="Input 8 4 4 12 2" xfId="8381" xr:uid="{00000000-0005-0000-0000-00000D1F0000}"/>
    <cellStyle name="Input 8 4 4 13" xfId="8382" xr:uid="{00000000-0005-0000-0000-00000E1F0000}"/>
    <cellStyle name="Input 8 4 4 13 2" xfId="8383" xr:uid="{00000000-0005-0000-0000-00000F1F0000}"/>
    <cellStyle name="Input 8 4 4 14" xfId="8384" xr:uid="{00000000-0005-0000-0000-0000101F0000}"/>
    <cellStyle name="Input 8 4 4 14 2" xfId="8385" xr:uid="{00000000-0005-0000-0000-0000111F0000}"/>
    <cellStyle name="Input 8 4 4 15" xfId="8386" xr:uid="{00000000-0005-0000-0000-0000121F0000}"/>
    <cellStyle name="Input 8 4 4 15 2" xfId="8387" xr:uid="{00000000-0005-0000-0000-0000131F0000}"/>
    <cellStyle name="Input 8 4 4 16" xfId="8388" xr:uid="{00000000-0005-0000-0000-0000141F0000}"/>
    <cellStyle name="Input 8 4 4 2" xfId="8389" xr:uid="{00000000-0005-0000-0000-0000151F0000}"/>
    <cellStyle name="Input 8 4 4 2 2" xfId="8390" xr:uid="{00000000-0005-0000-0000-0000161F0000}"/>
    <cellStyle name="Input 8 4 4 3" xfId="8391" xr:uid="{00000000-0005-0000-0000-0000171F0000}"/>
    <cellStyle name="Input 8 4 4 3 2" xfId="8392" xr:uid="{00000000-0005-0000-0000-0000181F0000}"/>
    <cellStyle name="Input 8 4 4 4" xfId="8393" xr:uid="{00000000-0005-0000-0000-0000191F0000}"/>
    <cellStyle name="Input 8 4 4 4 2" xfId="8394" xr:uid="{00000000-0005-0000-0000-00001A1F0000}"/>
    <cellStyle name="Input 8 4 4 5" xfId="8395" xr:uid="{00000000-0005-0000-0000-00001B1F0000}"/>
    <cellStyle name="Input 8 4 4 5 2" xfId="8396" xr:uid="{00000000-0005-0000-0000-00001C1F0000}"/>
    <cellStyle name="Input 8 4 4 6" xfId="8397" xr:uid="{00000000-0005-0000-0000-00001D1F0000}"/>
    <cellStyle name="Input 8 4 4 6 2" xfId="8398" xr:uid="{00000000-0005-0000-0000-00001E1F0000}"/>
    <cellStyle name="Input 8 4 4 7" xfId="8399" xr:uid="{00000000-0005-0000-0000-00001F1F0000}"/>
    <cellStyle name="Input 8 4 4 7 2" xfId="8400" xr:uid="{00000000-0005-0000-0000-0000201F0000}"/>
    <cellStyle name="Input 8 4 4 8" xfId="8401" xr:uid="{00000000-0005-0000-0000-0000211F0000}"/>
    <cellStyle name="Input 8 4 4 8 2" xfId="8402" xr:uid="{00000000-0005-0000-0000-0000221F0000}"/>
    <cellStyle name="Input 8 4 4 9" xfId="8403" xr:uid="{00000000-0005-0000-0000-0000231F0000}"/>
    <cellStyle name="Input 8 4 4 9 2" xfId="8404" xr:uid="{00000000-0005-0000-0000-0000241F0000}"/>
    <cellStyle name="Input 8 4 5" xfId="8405" xr:uid="{00000000-0005-0000-0000-0000251F0000}"/>
    <cellStyle name="Input 8 4 5 10" xfId="8406" xr:uid="{00000000-0005-0000-0000-0000261F0000}"/>
    <cellStyle name="Input 8 4 5 10 2" xfId="8407" xr:uid="{00000000-0005-0000-0000-0000271F0000}"/>
    <cellStyle name="Input 8 4 5 11" xfId="8408" xr:uid="{00000000-0005-0000-0000-0000281F0000}"/>
    <cellStyle name="Input 8 4 5 11 2" xfId="8409" xr:uid="{00000000-0005-0000-0000-0000291F0000}"/>
    <cellStyle name="Input 8 4 5 12" xfId="8410" xr:uid="{00000000-0005-0000-0000-00002A1F0000}"/>
    <cellStyle name="Input 8 4 5 12 2" xfId="8411" xr:uid="{00000000-0005-0000-0000-00002B1F0000}"/>
    <cellStyle name="Input 8 4 5 13" xfId="8412" xr:uid="{00000000-0005-0000-0000-00002C1F0000}"/>
    <cellStyle name="Input 8 4 5 13 2" xfId="8413" xr:uid="{00000000-0005-0000-0000-00002D1F0000}"/>
    <cellStyle name="Input 8 4 5 14" xfId="8414" xr:uid="{00000000-0005-0000-0000-00002E1F0000}"/>
    <cellStyle name="Input 8 4 5 14 2" xfId="8415" xr:uid="{00000000-0005-0000-0000-00002F1F0000}"/>
    <cellStyle name="Input 8 4 5 15" xfId="8416" xr:uid="{00000000-0005-0000-0000-0000301F0000}"/>
    <cellStyle name="Input 8 4 5 15 2" xfId="8417" xr:uid="{00000000-0005-0000-0000-0000311F0000}"/>
    <cellStyle name="Input 8 4 5 16" xfId="8418" xr:uid="{00000000-0005-0000-0000-0000321F0000}"/>
    <cellStyle name="Input 8 4 5 2" xfId="8419" xr:uid="{00000000-0005-0000-0000-0000331F0000}"/>
    <cellStyle name="Input 8 4 5 2 2" xfId="8420" xr:uid="{00000000-0005-0000-0000-0000341F0000}"/>
    <cellStyle name="Input 8 4 5 3" xfId="8421" xr:uid="{00000000-0005-0000-0000-0000351F0000}"/>
    <cellStyle name="Input 8 4 5 3 2" xfId="8422" xr:uid="{00000000-0005-0000-0000-0000361F0000}"/>
    <cellStyle name="Input 8 4 5 4" xfId="8423" xr:uid="{00000000-0005-0000-0000-0000371F0000}"/>
    <cellStyle name="Input 8 4 5 4 2" xfId="8424" xr:uid="{00000000-0005-0000-0000-0000381F0000}"/>
    <cellStyle name="Input 8 4 5 5" xfId="8425" xr:uid="{00000000-0005-0000-0000-0000391F0000}"/>
    <cellStyle name="Input 8 4 5 5 2" xfId="8426" xr:uid="{00000000-0005-0000-0000-00003A1F0000}"/>
    <cellStyle name="Input 8 4 5 6" xfId="8427" xr:uid="{00000000-0005-0000-0000-00003B1F0000}"/>
    <cellStyle name="Input 8 4 5 6 2" xfId="8428" xr:uid="{00000000-0005-0000-0000-00003C1F0000}"/>
    <cellStyle name="Input 8 4 5 7" xfId="8429" xr:uid="{00000000-0005-0000-0000-00003D1F0000}"/>
    <cellStyle name="Input 8 4 5 7 2" xfId="8430" xr:uid="{00000000-0005-0000-0000-00003E1F0000}"/>
    <cellStyle name="Input 8 4 5 8" xfId="8431" xr:uid="{00000000-0005-0000-0000-00003F1F0000}"/>
    <cellStyle name="Input 8 4 5 8 2" xfId="8432" xr:uid="{00000000-0005-0000-0000-0000401F0000}"/>
    <cellStyle name="Input 8 4 5 9" xfId="8433" xr:uid="{00000000-0005-0000-0000-0000411F0000}"/>
    <cellStyle name="Input 8 4 5 9 2" xfId="8434" xr:uid="{00000000-0005-0000-0000-0000421F0000}"/>
    <cellStyle name="Input 8 4 6" xfId="8435" xr:uid="{00000000-0005-0000-0000-0000431F0000}"/>
    <cellStyle name="Input 8 4 6 10" xfId="8436" xr:uid="{00000000-0005-0000-0000-0000441F0000}"/>
    <cellStyle name="Input 8 4 6 10 2" xfId="8437" xr:uid="{00000000-0005-0000-0000-0000451F0000}"/>
    <cellStyle name="Input 8 4 6 11" xfId="8438" xr:uid="{00000000-0005-0000-0000-0000461F0000}"/>
    <cellStyle name="Input 8 4 6 11 2" xfId="8439" xr:uid="{00000000-0005-0000-0000-0000471F0000}"/>
    <cellStyle name="Input 8 4 6 12" xfId="8440" xr:uid="{00000000-0005-0000-0000-0000481F0000}"/>
    <cellStyle name="Input 8 4 6 12 2" xfId="8441" xr:uid="{00000000-0005-0000-0000-0000491F0000}"/>
    <cellStyle name="Input 8 4 6 13" xfId="8442" xr:uid="{00000000-0005-0000-0000-00004A1F0000}"/>
    <cellStyle name="Input 8 4 6 13 2" xfId="8443" xr:uid="{00000000-0005-0000-0000-00004B1F0000}"/>
    <cellStyle name="Input 8 4 6 14" xfId="8444" xr:uid="{00000000-0005-0000-0000-00004C1F0000}"/>
    <cellStyle name="Input 8 4 6 14 2" xfId="8445" xr:uid="{00000000-0005-0000-0000-00004D1F0000}"/>
    <cellStyle name="Input 8 4 6 15" xfId="8446" xr:uid="{00000000-0005-0000-0000-00004E1F0000}"/>
    <cellStyle name="Input 8 4 6 2" xfId="8447" xr:uid="{00000000-0005-0000-0000-00004F1F0000}"/>
    <cellStyle name="Input 8 4 6 2 2" xfId="8448" xr:uid="{00000000-0005-0000-0000-0000501F0000}"/>
    <cellStyle name="Input 8 4 6 3" xfId="8449" xr:uid="{00000000-0005-0000-0000-0000511F0000}"/>
    <cellStyle name="Input 8 4 6 3 2" xfId="8450" xr:uid="{00000000-0005-0000-0000-0000521F0000}"/>
    <cellStyle name="Input 8 4 6 4" xfId="8451" xr:uid="{00000000-0005-0000-0000-0000531F0000}"/>
    <cellStyle name="Input 8 4 6 4 2" xfId="8452" xr:uid="{00000000-0005-0000-0000-0000541F0000}"/>
    <cellStyle name="Input 8 4 6 5" xfId="8453" xr:uid="{00000000-0005-0000-0000-0000551F0000}"/>
    <cellStyle name="Input 8 4 6 5 2" xfId="8454" xr:uid="{00000000-0005-0000-0000-0000561F0000}"/>
    <cellStyle name="Input 8 4 6 6" xfId="8455" xr:uid="{00000000-0005-0000-0000-0000571F0000}"/>
    <cellStyle name="Input 8 4 6 6 2" xfId="8456" xr:uid="{00000000-0005-0000-0000-0000581F0000}"/>
    <cellStyle name="Input 8 4 6 7" xfId="8457" xr:uid="{00000000-0005-0000-0000-0000591F0000}"/>
    <cellStyle name="Input 8 4 6 7 2" xfId="8458" xr:uid="{00000000-0005-0000-0000-00005A1F0000}"/>
    <cellStyle name="Input 8 4 6 8" xfId="8459" xr:uid="{00000000-0005-0000-0000-00005B1F0000}"/>
    <cellStyle name="Input 8 4 6 8 2" xfId="8460" xr:uid="{00000000-0005-0000-0000-00005C1F0000}"/>
    <cellStyle name="Input 8 4 6 9" xfId="8461" xr:uid="{00000000-0005-0000-0000-00005D1F0000}"/>
    <cellStyle name="Input 8 4 6 9 2" xfId="8462" xr:uid="{00000000-0005-0000-0000-00005E1F0000}"/>
    <cellStyle name="Input 8 4 7" xfId="8463" xr:uid="{00000000-0005-0000-0000-00005F1F0000}"/>
    <cellStyle name="Input 8 4 7 2" xfId="8464" xr:uid="{00000000-0005-0000-0000-0000601F0000}"/>
    <cellStyle name="Input 8 4 8" xfId="8465" xr:uid="{00000000-0005-0000-0000-0000611F0000}"/>
    <cellStyle name="Input 8 4 8 2" xfId="8466" xr:uid="{00000000-0005-0000-0000-0000621F0000}"/>
    <cellStyle name="Input 8 4 9" xfId="8467" xr:uid="{00000000-0005-0000-0000-0000631F0000}"/>
    <cellStyle name="Input 8 4 9 2" xfId="8468" xr:uid="{00000000-0005-0000-0000-0000641F0000}"/>
    <cellStyle name="Input 8 5" xfId="8469" xr:uid="{00000000-0005-0000-0000-0000651F0000}"/>
    <cellStyle name="Input 8 5 10" xfId="8470" xr:uid="{00000000-0005-0000-0000-0000661F0000}"/>
    <cellStyle name="Input 8 5 10 2" xfId="8471" xr:uid="{00000000-0005-0000-0000-0000671F0000}"/>
    <cellStyle name="Input 8 5 11" xfId="8472" xr:uid="{00000000-0005-0000-0000-0000681F0000}"/>
    <cellStyle name="Input 8 5 11 2" xfId="8473" xr:uid="{00000000-0005-0000-0000-0000691F0000}"/>
    <cellStyle name="Input 8 5 12" xfId="8474" xr:uid="{00000000-0005-0000-0000-00006A1F0000}"/>
    <cellStyle name="Input 8 5 12 2" xfId="8475" xr:uid="{00000000-0005-0000-0000-00006B1F0000}"/>
    <cellStyle name="Input 8 5 13" xfId="8476" xr:uid="{00000000-0005-0000-0000-00006C1F0000}"/>
    <cellStyle name="Input 8 5 13 2" xfId="8477" xr:uid="{00000000-0005-0000-0000-00006D1F0000}"/>
    <cellStyle name="Input 8 5 14" xfId="8478" xr:uid="{00000000-0005-0000-0000-00006E1F0000}"/>
    <cellStyle name="Input 8 5 14 2" xfId="8479" xr:uid="{00000000-0005-0000-0000-00006F1F0000}"/>
    <cellStyle name="Input 8 5 15" xfId="8480" xr:uid="{00000000-0005-0000-0000-0000701F0000}"/>
    <cellStyle name="Input 8 5 15 2" xfId="8481" xr:uid="{00000000-0005-0000-0000-0000711F0000}"/>
    <cellStyle name="Input 8 5 16" xfId="8482" xr:uid="{00000000-0005-0000-0000-0000721F0000}"/>
    <cellStyle name="Input 8 5 16 2" xfId="8483" xr:uid="{00000000-0005-0000-0000-0000731F0000}"/>
    <cellStyle name="Input 8 5 17" xfId="8484" xr:uid="{00000000-0005-0000-0000-0000741F0000}"/>
    <cellStyle name="Input 8 5 17 2" xfId="8485" xr:uid="{00000000-0005-0000-0000-0000751F0000}"/>
    <cellStyle name="Input 8 5 18" xfId="8486" xr:uid="{00000000-0005-0000-0000-0000761F0000}"/>
    <cellStyle name="Input 8 5 18 2" xfId="8487" xr:uid="{00000000-0005-0000-0000-0000771F0000}"/>
    <cellStyle name="Input 8 5 19" xfId="8488" xr:uid="{00000000-0005-0000-0000-0000781F0000}"/>
    <cellStyle name="Input 8 5 19 2" xfId="8489" xr:uid="{00000000-0005-0000-0000-0000791F0000}"/>
    <cellStyle name="Input 8 5 2" xfId="8490" xr:uid="{00000000-0005-0000-0000-00007A1F0000}"/>
    <cellStyle name="Input 8 5 2 10" xfId="8491" xr:uid="{00000000-0005-0000-0000-00007B1F0000}"/>
    <cellStyle name="Input 8 5 2 10 2" xfId="8492" xr:uid="{00000000-0005-0000-0000-00007C1F0000}"/>
    <cellStyle name="Input 8 5 2 11" xfId="8493" xr:uid="{00000000-0005-0000-0000-00007D1F0000}"/>
    <cellStyle name="Input 8 5 2 11 2" xfId="8494" xr:uid="{00000000-0005-0000-0000-00007E1F0000}"/>
    <cellStyle name="Input 8 5 2 12" xfId="8495" xr:uid="{00000000-0005-0000-0000-00007F1F0000}"/>
    <cellStyle name="Input 8 5 2 12 2" xfId="8496" xr:uid="{00000000-0005-0000-0000-0000801F0000}"/>
    <cellStyle name="Input 8 5 2 13" xfId="8497" xr:uid="{00000000-0005-0000-0000-0000811F0000}"/>
    <cellStyle name="Input 8 5 2 13 2" xfId="8498" xr:uid="{00000000-0005-0000-0000-0000821F0000}"/>
    <cellStyle name="Input 8 5 2 14" xfId="8499" xr:uid="{00000000-0005-0000-0000-0000831F0000}"/>
    <cellStyle name="Input 8 5 2 14 2" xfId="8500" xr:uid="{00000000-0005-0000-0000-0000841F0000}"/>
    <cellStyle name="Input 8 5 2 15" xfId="8501" xr:uid="{00000000-0005-0000-0000-0000851F0000}"/>
    <cellStyle name="Input 8 5 2 15 2" xfId="8502" xr:uid="{00000000-0005-0000-0000-0000861F0000}"/>
    <cellStyle name="Input 8 5 2 16" xfId="8503" xr:uid="{00000000-0005-0000-0000-0000871F0000}"/>
    <cellStyle name="Input 8 5 2 16 2" xfId="8504" xr:uid="{00000000-0005-0000-0000-0000881F0000}"/>
    <cellStyle name="Input 8 5 2 17" xfId="8505" xr:uid="{00000000-0005-0000-0000-0000891F0000}"/>
    <cellStyle name="Input 8 5 2 17 2" xfId="8506" xr:uid="{00000000-0005-0000-0000-00008A1F0000}"/>
    <cellStyle name="Input 8 5 2 18" xfId="8507" xr:uid="{00000000-0005-0000-0000-00008B1F0000}"/>
    <cellStyle name="Input 8 5 2 18 2" xfId="8508" xr:uid="{00000000-0005-0000-0000-00008C1F0000}"/>
    <cellStyle name="Input 8 5 2 19" xfId="8509" xr:uid="{00000000-0005-0000-0000-00008D1F0000}"/>
    <cellStyle name="Input 8 5 2 2" xfId="8510" xr:uid="{00000000-0005-0000-0000-00008E1F0000}"/>
    <cellStyle name="Input 8 5 2 2 2" xfId="8511" xr:uid="{00000000-0005-0000-0000-00008F1F0000}"/>
    <cellStyle name="Input 8 5 2 3" xfId="8512" xr:uid="{00000000-0005-0000-0000-0000901F0000}"/>
    <cellStyle name="Input 8 5 2 3 2" xfId="8513" xr:uid="{00000000-0005-0000-0000-0000911F0000}"/>
    <cellStyle name="Input 8 5 2 4" xfId="8514" xr:uid="{00000000-0005-0000-0000-0000921F0000}"/>
    <cellStyle name="Input 8 5 2 4 2" xfId="8515" xr:uid="{00000000-0005-0000-0000-0000931F0000}"/>
    <cellStyle name="Input 8 5 2 5" xfId="8516" xr:uid="{00000000-0005-0000-0000-0000941F0000}"/>
    <cellStyle name="Input 8 5 2 5 2" xfId="8517" xr:uid="{00000000-0005-0000-0000-0000951F0000}"/>
    <cellStyle name="Input 8 5 2 6" xfId="8518" xr:uid="{00000000-0005-0000-0000-0000961F0000}"/>
    <cellStyle name="Input 8 5 2 6 2" xfId="8519" xr:uid="{00000000-0005-0000-0000-0000971F0000}"/>
    <cellStyle name="Input 8 5 2 7" xfId="8520" xr:uid="{00000000-0005-0000-0000-0000981F0000}"/>
    <cellStyle name="Input 8 5 2 7 2" xfId="8521" xr:uid="{00000000-0005-0000-0000-0000991F0000}"/>
    <cellStyle name="Input 8 5 2 8" xfId="8522" xr:uid="{00000000-0005-0000-0000-00009A1F0000}"/>
    <cellStyle name="Input 8 5 2 8 2" xfId="8523" xr:uid="{00000000-0005-0000-0000-00009B1F0000}"/>
    <cellStyle name="Input 8 5 2 9" xfId="8524" xr:uid="{00000000-0005-0000-0000-00009C1F0000}"/>
    <cellStyle name="Input 8 5 2 9 2" xfId="8525" xr:uid="{00000000-0005-0000-0000-00009D1F0000}"/>
    <cellStyle name="Input 8 5 20" xfId="8526" xr:uid="{00000000-0005-0000-0000-00009E1F0000}"/>
    <cellStyle name="Input 8 5 3" xfId="8527" xr:uid="{00000000-0005-0000-0000-00009F1F0000}"/>
    <cellStyle name="Input 8 5 3 10" xfId="8528" xr:uid="{00000000-0005-0000-0000-0000A01F0000}"/>
    <cellStyle name="Input 8 5 3 10 2" xfId="8529" xr:uid="{00000000-0005-0000-0000-0000A11F0000}"/>
    <cellStyle name="Input 8 5 3 11" xfId="8530" xr:uid="{00000000-0005-0000-0000-0000A21F0000}"/>
    <cellStyle name="Input 8 5 3 11 2" xfId="8531" xr:uid="{00000000-0005-0000-0000-0000A31F0000}"/>
    <cellStyle name="Input 8 5 3 12" xfId="8532" xr:uid="{00000000-0005-0000-0000-0000A41F0000}"/>
    <cellStyle name="Input 8 5 3 12 2" xfId="8533" xr:uid="{00000000-0005-0000-0000-0000A51F0000}"/>
    <cellStyle name="Input 8 5 3 13" xfId="8534" xr:uid="{00000000-0005-0000-0000-0000A61F0000}"/>
    <cellStyle name="Input 8 5 3 13 2" xfId="8535" xr:uid="{00000000-0005-0000-0000-0000A71F0000}"/>
    <cellStyle name="Input 8 5 3 14" xfId="8536" xr:uid="{00000000-0005-0000-0000-0000A81F0000}"/>
    <cellStyle name="Input 8 5 3 14 2" xfId="8537" xr:uid="{00000000-0005-0000-0000-0000A91F0000}"/>
    <cellStyle name="Input 8 5 3 15" xfId="8538" xr:uid="{00000000-0005-0000-0000-0000AA1F0000}"/>
    <cellStyle name="Input 8 5 3 15 2" xfId="8539" xr:uid="{00000000-0005-0000-0000-0000AB1F0000}"/>
    <cellStyle name="Input 8 5 3 16" xfId="8540" xr:uid="{00000000-0005-0000-0000-0000AC1F0000}"/>
    <cellStyle name="Input 8 5 3 16 2" xfId="8541" xr:uid="{00000000-0005-0000-0000-0000AD1F0000}"/>
    <cellStyle name="Input 8 5 3 17" xfId="8542" xr:uid="{00000000-0005-0000-0000-0000AE1F0000}"/>
    <cellStyle name="Input 8 5 3 17 2" xfId="8543" xr:uid="{00000000-0005-0000-0000-0000AF1F0000}"/>
    <cellStyle name="Input 8 5 3 18" xfId="8544" xr:uid="{00000000-0005-0000-0000-0000B01F0000}"/>
    <cellStyle name="Input 8 5 3 2" xfId="8545" xr:uid="{00000000-0005-0000-0000-0000B11F0000}"/>
    <cellStyle name="Input 8 5 3 2 2" xfId="8546" xr:uid="{00000000-0005-0000-0000-0000B21F0000}"/>
    <cellStyle name="Input 8 5 3 3" xfId="8547" xr:uid="{00000000-0005-0000-0000-0000B31F0000}"/>
    <cellStyle name="Input 8 5 3 3 2" xfId="8548" xr:uid="{00000000-0005-0000-0000-0000B41F0000}"/>
    <cellStyle name="Input 8 5 3 4" xfId="8549" xr:uid="{00000000-0005-0000-0000-0000B51F0000}"/>
    <cellStyle name="Input 8 5 3 4 2" xfId="8550" xr:uid="{00000000-0005-0000-0000-0000B61F0000}"/>
    <cellStyle name="Input 8 5 3 5" xfId="8551" xr:uid="{00000000-0005-0000-0000-0000B71F0000}"/>
    <cellStyle name="Input 8 5 3 5 2" xfId="8552" xr:uid="{00000000-0005-0000-0000-0000B81F0000}"/>
    <cellStyle name="Input 8 5 3 6" xfId="8553" xr:uid="{00000000-0005-0000-0000-0000B91F0000}"/>
    <cellStyle name="Input 8 5 3 6 2" xfId="8554" xr:uid="{00000000-0005-0000-0000-0000BA1F0000}"/>
    <cellStyle name="Input 8 5 3 7" xfId="8555" xr:uid="{00000000-0005-0000-0000-0000BB1F0000}"/>
    <cellStyle name="Input 8 5 3 7 2" xfId="8556" xr:uid="{00000000-0005-0000-0000-0000BC1F0000}"/>
    <cellStyle name="Input 8 5 3 8" xfId="8557" xr:uid="{00000000-0005-0000-0000-0000BD1F0000}"/>
    <cellStyle name="Input 8 5 3 8 2" xfId="8558" xr:uid="{00000000-0005-0000-0000-0000BE1F0000}"/>
    <cellStyle name="Input 8 5 3 9" xfId="8559" xr:uid="{00000000-0005-0000-0000-0000BF1F0000}"/>
    <cellStyle name="Input 8 5 3 9 2" xfId="8560" xr:uid="{00000000-0005-0000-0000-0000C01F0000}"/>
    <cellStyle name="Input 8 5 4" xfId="8561" xr:uid="{00000000-0005-0000-0000-0000C11F0000}"/>
    <cellStyle name="Input 8 5 4 10" xfId="8562" xr:uid="{00000000-0005-0000-0000-0000C21F0000}"/>
    <cellStyle name="Input 8 5 4 10 2" xfId="8563" xr:uid="{00000000-0005-0000-0000-0000C31F0000}"/>
    <cellStyle name="Input 8 5 4 11" xfId="8564" xr:uid="{00000000-0005-0000-0000-0000C41F0000}"/>
    <cellStyle name="Input 8 5 4 11 2" xfId="8565" xr:uid="{00000000-0005-0000-0000-0000C51F0000}"/>
    <cellStyle name="Input 8 5 4 12" xfId="8566" xr:uid="{00000000-0005-0000-0000-0000C61F0000}"/>
    <cellStyle name="Input 8 5 4 12 2" xfId="8567" xr:uid="{00000000-0005-0000-0000-0000C71F0000}"/>
    <cellStyle name="Input 8 5 4 13" xfId="8568" xr:uid="{00000000-0005-0000-0000-0000C81F0000}"/>
    <cellStyle name="Input 8 5 4 13 2" xfId="8569" xr:uid="{00000000-0005-0000-0000-0000C91F0000}"/>
    <cellStyle name="Input 8 5 4 14" xfId="8570" xr:uid="{00000000-0005-0000-0000-0000CA1F0000}"/>
    <cellStyle name="Input 8 5 4 14 2" xfId="8571" xr:uid="{00000000-0005-0000-0000-0000CB1F0000}"/>
    <cellStyle name="Input 8 5 4 15" xfId="8572" xr:uid="{00000000-0005-0000-0000-0000CC1F0000}"/>
    <cellStyle name="Input 8 5 4 15 2" xfId="8573" xr:uid="{00000000-0005-0000-0000-0000CD1F0000}"/>
    <cellStyle name="Input 8 5 4 16" xfId="8574" xr:uid="{00000000-0005-0000-0000-0000CE1F0000}"/>
    <cellStyle name="Input 8 5 4 2" xfId="8575" xr:uid="{00000000-0005-0000-0000-0000CF1F0000}"/>
    <cellStyle name="Input 8 5 4 2 2" xfId="8576" xr:uid="{00000000-0005-0000-0000-0000D01F0000}"/>
    <cellStyle name="Input 8 5 4 3" xfId="8577" xr:uid="{00000000-0005-0000-0000-0000D11F0000}"/>
    <cellStyle name="Input 8 5 4 3 2" xfId="8578" xr:uid="{00000000-0005-0000-0000-0000D21F0000}"/>
    <cellStyle name="Input 8 5 4 4" xfId="8579" xr:uid="{00000000-0005-0000-0000-0000D31F0000}"/>
    <cellStyle name="Input 8 5 4 4 2" xfId="8580" xr:uid="{00000000-0005-0000-0000-0000D41F0000}"/>
    <cellStyle name="Input 8 5 4 5" xfId="8581" xr:uid="{00000000-0005-0000-0000-0000D51F0000}"/>
    <cellStyle name="Input 8 5 4 5 2" xfId="8582" xr:uid="{00000000-0005-0000-0000-0000D61F0000}"/>
    <cellStyle name="Input 8 5 4 6" xfId="8583" xr:uid="{00000000-0005-0000-0000-0000D71F0000}"/>
    <cellStyle name="Input 8 5 4 6 2" xfId="8584" xr:uid="{00000000-0005-0000-0000-0000D81F0000}"/>
    <cellStyle name="Input 8 5 4 7" xfId="8585" xr:uid="{00000000-0005-0000-0000-0000D91F0000}"/>
    <cellStyle name="Input 8 5 4 7 2" xfId="8586" xr:uid="{00000000-0005-0000-0000-0000DA1F0000}"/>
    <cellStyle name="Input 8 5 4 8" xfId="8587" xr:uid="{00000000-0005-0000-0000-0000DB1F0000}"/>
    <cellStyle name="Input 8 5 4 8 2" xfId="8588" xr:uid="{00000000-0005-0000-0000-0000DC1F0000}"/>
    <cellStyle name="Input 8 5 4 9" xfId="8589" xr:uid="{00000000-0005-0000-0000-0000DD1F0000}"/>
    <cellStyle name="Input 8 5 4 9 2" xfId="8590" xr:uid="{00000000-0005-0000-0000-0000DE1F0000}"/>
    <cellStyle name="Input 8 5 5" xfId="8591" xr:uid="{00000000-0005-0000-0000-0000DF1F0000}"/>
    <cellStyle name="Input 8 5 5 10" xfId="8592" xr:uid="{00000000-0005-0000-0000-0000E01F0000}"/>
    <cellStyle name="Input 8 5 5 10 2" xfId="8593" xr:uid="{00000000-0005-0000-0000-0000E11F0000}"/>
    <cellStyle name="Input 8 5 5 11" xfId="8594" xr:uid="{00000000-0005-0000-0000-0000E21F0000}"/>
    <cellStyle name="Input 8 5 5 11 2" xfId="8595" xr:uid="{00000000-0005-0000-0000-0000E31F0000}"/>
    <cellStyle name="Input 8 5 5 12" xfId="8596" xr:uid="{00000000-0005-0000-0000-0000E41F0000}"/>
    <cellStyle name="Input 8 5 5 12 2" xfId="8597" xr:uid="{00000000-0005-0000-0000-0000E51F0000}"/>
    <cellStyle name="Input 8 5 5 13" xfId="8598" xr:uid="{00000000-0005-0000-0000-0000E61F0000}"/>
    <cellStyle name="Input 8 5 5 13 2" xfId="8599" xr:uid="{00000000-0005-0000-0000-0000E71F0000}"/>
    <cellStyle name="Input 8 5 5 14" xfId="8600" xr:uid="{00000000-0005-0000-0000-0000E81F0000}"/>
    <cellStyle name="Input 8 5 5 14 2" xfId="8601" xr:uid="{00000000-0005-0000-0000-0000E91F0000}"/>
    <cellStyle name="Input 8 5 5 15" xfId="8602" xr:uid="{00000000-0005-0000-0000-0000EA1F0000}"/>
    <cellStyle name="Input 8 5 5 15 2" xfId="8603" xr:uid="{00000000-0005-0000-0000-0000EB1F0000}"/>
    <cellStyle name="Input 8 5 5 16" xfId="8604" xr:uid="{00000000-0005-0000-0000-0000EC1F0000}"/>
    <cellStyle name="Input 8 5 5 2" xfId="8605" xr:uid="{00000000-0005-0000-0000-0000ED1F0000}"/>
    <cellStyle name="Input 8 5 5 2 2" xfId="8606" xr:uid="{00000000-0005-0000-0000-0000EE1F0000}"/>
    <cellStyle name="Input 8 5 5 3" xfId="8607" xr:uid="{00000000-0005-0000-0000-0000EF1F0000}"/>
    <cellStyle name="Input 8 5 5 3 2" xfId="8608" xr:uid="{00000000-0005-0000-0000-0000F01F0000}"/>
    <cellStyle name="Input 8 5 5 4" xfId="8609" xr:uid="{00000000-0005-0000-0000-0000F11F0000}"/>
    <cellStyle name="Input 8 5 5 4 2" xfId="8610" xr:uid="{00000000-0005-0000-0000-0000F21F0000}"/>
    <cellStyle name="Input 8 5 5 5" xfId="8611" xr:uid="{00000000-0005-0000-0000-0000F31F0000}"/>
    <cellStyle name="Input 8 5 5 5 2" xfId="8612" xr:uid="{00000000-0005-0000-0000-0000F41F0000}"/>
    <cellStyle name="Input 8 5 5 6" xfId="8613" xr:uid="{00000000-0005-0000-0000-0000F51F0000}"/>
    <cellStyle name="Input 8 5 5 6 2" xfId="8614" xr:uid="{00000000-0005-0000-0000-0000F61F0000}"/>
    <cellStyle name="Input 8 5 5 7" xfId="8615" xr:uid="{00000000-0005-0000-0000-0000F71F0000}"/>
    <cellStyle name="Input 8 5 5 7 2" xfId="8616" xr:uid="{00000000-0005-0000-0000-0000F81F0000}"/>
    <cellStyle name="Input 8 5 5 8" xfId="8617" xr:uid="{00000000-0005-0000-0000-0000F91F0000}"/>
    <cellStyle name="Input 8 5 5 8 2" xfId="8618" xr:uid="{00000000-0005-0000-0000-0000FA1F0000}"/>
    <cellStyle name="Input 8 5 5 9" xfId="8619" xr:uid="{00000000-0005-0000-0000-0000FB1F0000}"/>
    <cellStyle name="Input 8 5 5 9 2" xfId="8620" xr:uid="{00000000-0005-0000-0000-0000FC1F0000}"/>
    <cellStyle name="Input 8 5 6" xfId="8621" xr:uid="{00000000-0005-0000-0000-0000FD1F0000}"/>
    <cellStyle name="Input 8 5 6 10" xfId="8622" xr:uid="{00000000-0005-0000-0000-0000FE1F0000}"/>
    <cellStyle name="Input 8 5 6 10 2" xfId="8623" xr:uid="{00000000-0005-0000-0000-0000FF1F0000}"/>
    <cellStyle name="Input 8 5 6 11" xfId="8624" xr:uid="{00000000-0005-0000-0000-000000200000}"/>
    <cellStyle name="Input 8 5 6 11 2" xfId="8625" xr:uid="{00000000-0005-0000-0000-000001200000}"/>
    <cellStyle name="Input 8 5 6 12" xfId="8626" xr:uid="{00000000-0005-0000-0000-000002200000}"/>
    <cellStyle name="Input 8 5 6 12 2" xfId="8627" xr:uid="{00000000-0005-0000-0000-000003200000}"/>
    <cellStyle name="Input 8 5 6 13" xfId="8628" xr:uid="{00000000-0005-0000-0000-000004200000}"/>
    <cellStyle name="Input 8 5 6 13 2" xfId="8629" xr:uid="{00000000-0005-0000-0000-000005200000}"/>
    <cellStyle name="Input 8 5 6 14" xfId="8630" xr:uid="{00000000-0005-0000-0000-000006200000}"/>
    <cellStyle name="Input 8 5 6 14 2" xfId="8631" xr:uid="{00000000-0005-0000-0000-000007200000}"/>
    <cellStyle name="Input 8 5 6 15" xfId="8632" xr:uid="{00000000-0005-0000-0000-000008200000}"/>
    <cellStyle name="Input 8 5 6 2" xfId="8633" xr:uid="{00000000-0005-0000-0000-000009200000}"/>
    <cellStyle name="Input 8 5 6 2 2" xfId="8634" xr:uid="{00000000-0005-0000-0000-00000A200000}"/>
    <cellStyle name="Input 8 5 6 3" xfId="8635" xr:uid="{00000000-0005-0000-0000-00000B200000}"/>
    <cellStyle name="Input 8 5 6 3 2" xfId="8636" xr:uid="{00000000-0005-0000-0000-00000C200000}"/>
    <cellStyle name="Input 8 5 6 4" xfId="8637" xr:uid="{00000000-0005-0000-0000-00000D200000}"/>
    <cellStyle name="Input 8 5 6 4 2" xfId="8638" xr:uid="{00000000-0005-0000-0000-00000E200000}"/>
    <cellStyle name="Input 8 5 6 5" xfId="8639" xr:uid="{00000000-0005-0000-0000-00000F200000}"/>
    <cellStyle name="Input 8 5 6 5 2" xfId="8640" xr:uid="{00000000-0005-0000-0000-000010200000}"/>
    <cellStyle name="Input 8 5 6 6" xfId="8641" xr:uid="{00000000-0005-0000-0000-000011200000}"/>
    <cellStyle name="Input 8 5 6 6 2" xfId="8642" xr:uid="{00000000-0005-0000-0000-000012200000}"/>
    <cellStyle name="Input 8 5 6 7" xfId="8643" xr:uid="{00000000-0005-0000-0000-000013200000}"/>
    <cellStyle name="Input 8 5 6 7 2" xfId="8644" xr:uid="{00000000-0005-0000-0000-000014200000}"/>
    <cellStyle name="Input 8 5 6 8" xfId="8645" xr:uid="{00000000-0005-0000-0000-000015200000}"/>
    <cellStyle name="Input 8 5 6 8 2" xfId="8646" xr:uid="{00000000-0005-0000-0000-000016200000}"/>
    <cellStyle name="Input 8 5 6 9" xfId="8647" xr:uid="{00000000-0005-0000-0000-000017200000}"/>
    <cellStyle name="Input 8 5 6 9 2" xfId="8648" xr:uid="{00000000-0005-0000-0000-000018200000}"/>
    <cellStyle name="Input 8 5 7" xfId="8649" xr:uid="{00000000-0005-0000-0000-000019200000}"/>
    <cellStyle name="Input 8 5 7 2" xfId="8650" xr:uid="{00000000-0005-0000-0000-00001A200000}"/>
    <cellStyle name="Input 8 5 8" xfId="8651" xr:uid="{00000000-0005-0000-0000-00001B200000}"/>
    <cellStyle name="Input 8 5 8 2" xfId="8652" xr:uid="{00000000-0005-0000-0000-00001C200000}"/>
    <cellStyle name="Input 8 5 9" xfId="8653" xr:uid="{00000000-0005-0000-0000-00001D200000}"/>
    <cellStyle name="Input 8 5 9 2" xfId="8654" xr:uid="{00000000-0005-0000-0000-00001E200000}"/>
    <cellStyle name="Input 8 6" xfId="8655" xr:uid="{00000000-0005-0000-0000-00001F200000}"/>
    <cellStyle name="Input 8 6 10" xfId="8656" xr:uid="{00000000-0005-0000-0000-000020200000}"/>
    <cellStyle name="Input 8 6 10 2" xfId="8657" xr:uid="{00000000-0005-0000-0000-000021200000}"/>
    <cellStyle name="Input 8 6 11" xfId="8658" xr:uid="{00000000-0005-0000-0000-000022200000}"/>
    <cellStyle name="Input 8 6 11 2" xfId="8659" xr:uid="{00000000-0005-0000-0000-000023200000}"/>
    <cellStyle name="Input 8 6 12" xfId="8660" xr:uid="{00000000-0005-0000-0000-000024200000}"/>
    <cellStyle name="Input 8 6 12 2" xfId="8661" xr:uid="{00000000-0005-0000-0000-000025200000}"/>
    <cellStyle name="Input 8 6 13" xfId="8662" xr:uid="{00000000-0005-0000-0000-000026200000}"/>
    <cellStyle name="Input 8 6 13 2" xfId="8663" xr:uid="{00000000-0005-0000-0000-000027200000}"/>
    <cellStyle name="Input 8 6 14" xfId="8664" xr:uid="{00000000-0005-0000-0000-000028200000}"/>
    <cellStyle name="Input 8 6 14 2" xfId="8665" xr:uid="{00000000-0005-0000-0000-000029200000}"/>
    <cellStyle name="Input 8 6 15" xfId="8666" xr:uid="{00000000-0005-0000-0000-00002A200000}"/>
    <cellStyle name="Input 8 6 15 2" xfId="8667" xr:uid="{00000000-0005-0000-0000-00002B200000}"/>
    <cellStyle name="Input 8 6 16" xfId="8668" xr:uid="{00000000-0005-0000-0000-00002C200000}"/>
    <cellStyle name="Input 8 6 16 2" xfId="8669" xr:uid="{00000000-0005-0000-0000-00002D200000}"/>
    <cellStyle name="Input 8 6 17" xfId="8670" xr:uid="{00000000-0005-0000-0000-00002E200000}"/>
    <cellStyle name="Input 8 6 17 2" xfId="8671" xr:uid="{00000000-0005-0000-0000-00002F200000}"/>
    <cellStyle name="Input 8 6 18" xfId="8672" xr:uid="{00000000-0005-0000-0000-000030200000}"/>
    <cellStyle name="Input 8 6 18 2" xfId="8673" xr:uid="{00000000-0005-0000-0000-000031200000}"/>
    <cellStyle name="Input 8 6 19" xfId="8674" xr:uid="{00000000-0005-0000-0000-000032200000}"/>
    <cellStyle name="Input 8 6 2" xfId="8675" xr:uid="{00000000-0005-0000-0000-000033200000}"/>
    <cellStyle name="Input 8 6 2 10" xfId="8676" xr:uid="{00000000-0005-0000-0000-000034200000}"/>
    <cellStyle name="Input 8 6 2 10 2" xfId="8677" xr:uid="{00000000-0005-0000-0000-000035200000}"/>
    <cellStyle name="Input 8 6 2 11" xfId="8678" xr:uid="{00000000-0005-0000-0000-000036200000}"/>
    <cellStyle name="Input 8 6 2 11 2" xfId="8679" xr:uid="{00000000-0005-0000-0000-000037200000}"/>
    <cellStyle name="Input 8 6 2 12" xfId="8680" xr:uid="{00000000-0005-0000-0000-000038200000}"/>
    <cellStyle name="Input 8 6 2 12 2" xfId="8681" xr:uid="{00000000-0005-0000-0000-000039200000}"/>
    <cellStyle name="Input 8 6 2 13" xfId="8682" xr:uid="{00000000-0005-0000-0000-00003A200000}"/>
    <cellStyle name="Input 8 6 2 13 2" xfId="8683" xr:uid="{00000000-0005-0000-0000-00003B200000}"/>
    <cellStyle name="Input 8 6 2 14" xfId="8684" xr:uid="{00000000-0005-0000-0000-00003C200000}"/>
    <cellStyle name="Input 8 6 2 14 2" xfId="8685" xr:uid="{00000000-0005-0000-0000-00003D200000}"/>
    <cellStyle name="Input 8 6 2 15" xfId="8686" xr:uid="{00000000-0005-0000-0000-00003E200000}"/>
    <cellStyle name="Input 8 6 2 15 2" xfId="8687" xr:uid="{00000000-0005-0000-0000-00003F200000}"/>
    <cellStyle name="Input 8 6 2 16" xfId="8688" xr:uid="{00000000-0005-0000-0000-000040200000}"/>
    <cellStyle name="Input 8 6 2 16 2" xfId="8689" xr:uid="{00000000-0005-0000-0000-000041200000}"/>
    <cellStyle name="Input 8 6 2 17" xfId="8690" xr:uid="{00000000-0005-0000-0000-000042200000}"/>
    <cellStyle name="Input 8 6 2 17 2" xfId="8691" xr:uid="{00000000-0005-0000-0000-000043200000}"/>
    <cellStyle name="Input 8 6 2 18" xfId="8692" xr:uid="{00000000-0005-0000-0000-000044200000}"/>
    <cellStyle name="Input 8 6 2 2" xfId="8693" xr:uid="{00000000-0005-0000-0000-000045200000}"/>
    <cellStyle name="Input 8 6 2 2 2" xfId="8694" xr:uid="{00000000-0005-0000-0000-000046200000}"/>
    <cellStyle name="Input 8 6 2 3" xfId="8695" xr:uid="{00000000-0005-0000-0000-000047200000}"/>
    <cellStyle name="Input 8 6 2 3 2" xfId="8696" xr:uid="{00000000-0005-0000-0000-000048200000}"/>
    <cellStyle name="Input 8 6 2 4" xfId="8697" xr:uid="{00000000-0005-0000-0000-000049200000}"/>
    <cellStyle name="Input 8 6 2 4 2" xfId="8698" xr:uid="{00000000-0005-0000-0000-00004A200000}"/>
    <cellStyle name="Input 8 6 2 5" xfId="8699" xr:uid="{00000000-0005-0000-0000-00004B200000}"/>
    <cellStyle name="Input 8 6 2 5 2" xfId="8700" xr:uid="{00000000-0005-0000-0000-00004C200000}"/>
    <cellStyle name="Input 8 6 2 6" xfId="8701" xr:uid="{00000000-0005-0000-0000-00004D200000}"/>
    <cellStyle name="Input 8 6 2 6 2" xfId="8702" xr:uid="{00000000-0005-0000-0000-00004E200000}"/>
    <cellStyle name="Input 8 6 2 7" xfId="8703" xr:uid="{00000000-0005-0000-0000-00004F200000}"/>
    <cellStyle name="Input 8 6 2 7 2" xfId="8704" xr:uid="{00000000-0005-0000-0000-000050200000}"/>
    <cellStyle name="Input 8 6 2 8" xfId="8705" xr:uid="{00000000-0005-0000-0000-000051200000}"/>
    <cellStyle name="Input 8 6 2 8 2" xfId="8706" xr:uid="{00000000-0005-0000-0000-000052200000}"/>
    <cellStyle name="Input 8 6 2 9" xfId="8707" xr:uid="{00000000-0005-0000-0000-000053200000}"/>
    <cellStyle name="Input 8 6 2 9 2" xfId="8708" xr:uid="{00000000-0005-0000-0000-000054200000}"/>
    <cellStyle name="Input 8 6 3" xfId="8709" xr:uid="{00000000-0005-0000-0000-000055200000}"/>
    <cellStyle name="Input 8 6 3 10" xfId="8710" xr:uid="{00000000-0005-0000-0000-000056200000}"/>
    <cellStyle name="Input 8 6 3 10 2" xfId="8711" xr:uid="{00000000-0005-0000-0000-000057200000}"/>
    <cellStyle name="Input 8 6 3 11" xfId="8712" xr:uid="{00000000-0005-0000-0000-000058200000}"/>
    <cellStyle name="Input 8 6 3 11 2" xfId="8713" xr:uid="{00000000-0005-0000-0000-000059200000}"/>
    <cellStyle name="Input 8 6 3 12" xfId="8714" xr:uid="{00000000-0005-0000-0000-00005A200000}"/>
    <cellStyle name="Input 8 6 3 12 2" xfId="8715" xr:uid="{00000000-0005-0000-0000-00005B200000}"/>
    <cellStyle name="Input 8 6 3 13" xfId="8716" xr:uid="{00000000-0005-0000-0000-00005C200000}"/>
    <cellStyle name="Input 8 6 3 13 2" xfId="8717" xr:uid="{00000000-0005-0000-0000-00005D200000}"/>
    <cellStyle name="Input 8 6 3 14" xfId="8718" xr:uid="{00000000-0005-0000-0000-00005E200000}"/>
    <cellStyle name="Input 8 6 3 14 2" xfId="8719" xr:uid="{00000000-0005-0000-0000-00005F200000}"/>
    <cellStyle name="Input 8 6 3 15" xfId="8720" xr:uid="{00000000-0005-0000-0000-000060200000}"/>
    <cellStyle name="Input 8 6 3 15 2" xfId="8721" xr:uid="{00000000-0005-0000-0000-000061200000}"/>
    <cellStyle name="Input 8 6 3 16" xfId="8722" xr:uid="{00000000-0005-0000-0000-000062200000}"/>
    <cellStyle name="Input 8 6 3 2" xfId="8723" xr:uid="{00000000-0005-0000-0000-000063200000}"/>
    <cellStyle name="Input 8 6 3 2 2" xfId="8724" xr:uid="{00000000-0005-0000-0000-000064200000}"/>
    <cellStyle name="Input 8 6 3 3" xfId="8725" xr:uid="{00000000-0005-0000-0000-000065200000}"/>
    <cellStyle name="Input 8 6 3 3 2" xfId="8726" xr:uid="{00000000-0005-0000-0000-000066200000}"/>
    <cellStyle name="Input 8 6 3 4" xfId="8727" xr:uid="{00000000-0005-0000-0000-000067200000}"/>
    <cellStyle name="Input 8 6 3 4 2" xfId="8728" xr:uid="{00000000-0005-0000-0000-000068200000}"/>
    <cellStyle name="Input 8 6 3 5" xfId="8729" xr:uid="{00000000-0005-0000-0000-000069200000}"/>
    <cellStyle name="Input 8 6 3 5 2" xfId="8730" xr:uid="{00000000-0005-0000-0000-00006A200000}"/>
    <cellStyle name="Input 8 6 3 6" xfId="8731" xr:uid="{00000000-0005-0000-0000-00006B200000}"/>
    <cellStyle name="Input 8 6 3 6 2" xfId="8732" xr:uid="{00000000-0005-0000-0000-00006C200000}"/>
    <cellStyle name="Input 8 6 3 7" xfId="8733" xr:uid="{00000000-0005-0000-0000-00006D200000}"/>
    <cellStyle name="Input 8 6 3 7 2" xfId="8734" xr:uid="{00000000-0005-0000-0000-00006E200000}"/>
    <cellStyle name="Input 8 6 3 8" xfId="8735" xr:uid="{00000000-0005-0000-0000-00006F200000}"/>
    <cellStyle name="Input 8 6 3 8 2" xfId="8736" xr:uid="{00000000-0005-0000-0000-000070200000}"/>
    <cellStyle name="Input 8 6 3 9" xfId="8737" xr:uid="{00000000-0005-0000-0000-000071200000}"/>
    <cellStyle name="Input 8 6 3 9 2" xfId="8738" xr:uid="{00000000-0005-0000-0000-000072200000}"/>
    <cellStyle name="Input 8 6 4" xfId="8739" xr:uid="{00000000-0005-0000-0000-000073200000}"/>
    <cellStyle name="Input 8 6 4 10" xfId="8740" xr:uid="{00000000-0005-0000-0000-000074200000}"/>
    <cellStyle name="Input 8 6 4 10 2" xfId="8741" xr:uid="{00000000-0005-0000-0000-000075200000}"/>
    <cellStyle name="Input 8 6 4 11" xfId="8742" xr:uid="{00000000-0005-0000-0000-000076200000}"/>
    <cellStyle name="Input 8 6 4 11 2" xfId="8743" xr:uid="{00000000-0005-0000-0000-000077200000}"/>
    <cellStyle name="Input 8 6 4 12" xfId="8744" xr:uid="{00000000-0005-0000-0000-000078200000}"/>
    <cellStyle name="Input 8 6 4 12 2" xfId="8745" xr:uid="{00000000-0005-0000-0000-000079200000}"/>
    <cellStyle name="Input 8 6 4 13" xfId="8746" xr:uid="{00000000-0005-0000-0000-00007A200000}"/>
    <cellStyle name="Input 8 6 4 13 2" xfId="8747" xr:uid="{00000000-0005-0000-0000-00007B200000}"/>
    <cellStyle name="Input 8 6 4 14" xfId="8748" xr:uid="{00000000-0005-0000-0000-00007C200000}"/>
    <cellStyle name="Input 8 6 4 14 2" xfId="8749" xr:uid="{00000000-0005-0000-0000-00007D200000}"/>
    <cellStyle name="Input 8 6 4 15" xfId="8750" xr:uid="{00000000-0005-0000-0000-00007E200000}"/>
    <cellStyle name="Input 8 6 4 15 2" xfId="8751" xr:uid="{00000000-0005-0000-0000-00007F200000}"/>
    <cellStyle name="Input 8 6 4 16" xfId="8752" xr:uid="{00000000-0005-0000-0000-000080200000}"/>
    <cellStyle name="Input 8 6 4 2" xfId="8753" xr:uid="{00000000-0005-0000-0000-000081200000}"/>
    <cellStyle name="Input 8 6 4 2 2" xfId="8754" xr:uid="{00000000-0005-0000-0000-000082200000}"/>
    <cellStyle name="Input 8 6 4 3" xfId="8755" xr:uid="{00000000-0005-0000-0000-000083200000}"/>
    <cellStyle name="Input 8 6 4 3 2" xfId="8756" xr:uid="{00000000-0005-0000-0000-000084200000}"/>
    <cellStyle name="Input 8 6 4 4" xfId="8757" xr:uid="{00000000-0005-0000-0000-000085200000}"/>
    <cellStyle name="Input 8 6 4 4 2" xfId="8758" xr:uid="{00000000-0005-0000-0000-000086200000}"/>
    <cellStyle name="Input 8 6 4 5" xfId="8759" xr:uid="{00000000-0005-0000-0000-000087200000}"/>
    <cellStyle name="Input 8 6 4 5 2" xfId="8760" xr:uid="{00000000-0005-0000-0000-000088200000}"/>
    <cellStyle name="Input 8 6 4 6" xfId="8761" xr:uid="{00000000-0005-0000-0000-000089200000}"/>
    <cellStyle name="Input 8 6 4 6 2" xfId="8762" xr:uid="{00000000-0005-0000-0000-00008A200000}"/>
    <cellStyle name="Input 8 6 4 7" xfId="8763" xr:uid="{00000000-0005-0000-0000-00008B200000}"/>
    <cellStyle name="Input 8 6 4 7 2" xfId="8764" xr:uid="{00000000-0005-0000-0000-00008C200000}"/>
    <cellStyle name="Input 8 6 4 8" xfId="8765" xr:uid="{00000000-0005-0000-0000-00008D200000}"/>
    <cellStyle name="Input 8 6 4 8 2" xfId="8766" xr:uid="{00000000-0005-0000-0000-00008E200000}"/>
    <cellStyle name="Input 8 6 4 9" xfId="8767" xr:uid="{00000000-0005-0000-0000-00008F200000}"/>
    <cellStyle name="Input 8 6 4 9 2" xfId="8768" xr:uid="{00000000-0005-0000-0000-000090200000}"/>
    <cellStyle name="Input 8 6 5" xfId="8769" xr:uid="{00000000-0005-0000-0000-000091200000}"/>
    <cellStyle name="Input 8 6 5 10" xfId="8770" xr:uid="{00000000-0005-0000-0000-000092200000}"/>
    <cellStyle name="Input 8 6 5 10 2" xfId="8771" xr:uid="{00000000-0005-0000-0000-000093200000}"/>
    <cellStyle name="Input 8 6 5 11" xfId="8772" xr:uid="{00000000-0005-0000-0000-000094200000}"/>
    <cellStyle name="Input 8 6 5 11 2" xfId="8773" xr:uid="{00000000-0005-0000-0000-000095200000}"/>
    <cellStyle name="Input 8 6 5 12" xfId="8774" xr:uid="{00000000-0005-0000-0000-000096200000}"/>
    <cellStyle name="Input 8 6 5 12 2" xfId="8775" xr:uid="{00000000-0005-0000-0000-000097200000}"/>
    <cellStyle name="Input 8 6 5 13" xfId="8776" xr:uid="{00000000-0005-0000-0000-000098200000}"/>
    <cellStyle name="Input 8 6 5 13 2" xfId="8777" xr:uid="{00000000-0005-0000-0000-000099200000}"/>
    <cellStyle name="Input 8 6 5 14" xfId="8778" xr:uid="{00000000-0005-0000-0000-00009A200000}"/>
    <cellStyle name="Input 8 6 5 14 2" xfId="8779" xr:uid="{00000000-0005-0000-0000-00009B200000}"/>
    <cellStyle name="Input 8 6 5 15" xfId="8780" xr:uid="{00000000-0005-0000-0000-00009C200000}"/>
    <cellStyle name="Input 8 6 5 2" xfId="8781" xr:uid="{00000000-0005-0000-0000-00009D200000}"/>
    <cellStyle name="Input 8 6 5 2 2" xfId="8782" xr:uid="{00000000-0005-0000-0000-00009E200000}"/>
    <cellStyle name="Input 8 6 5 3" xfId="8783" xr:uid="{00000000-0005-0000-0000-00009F200000}"/>
    <cellStyle name="Input 8 6 5 3 2" xfId="8784" xr:uid="{00000000-0005-0000-0000-0000A0200000}"/>
    <cellStyle name="Input 8 6 5 4" xfId="8785" xr:uid="{00000000-0005-0000-0000-0000A1200000}"/>
    <cellStyle name="Input 8 6 5 4 2" xfId="8786" xr:uid="{00000000-0005-0000-0000-0000A2200000}"/>
    <cellStyle name="Input 8 6 5 5" xfId="8787" xr:uid="{00000000-0005-0000-0000-0000A3200000}"/>
    <cellStyle name="Input 8 6 5 5 2" xfId="8788" xr:uid="{00000000-0005-0000-0000-0000A4200000}"/>
    <cellStyle name="Input 8 6 5 6" xfId="8789" xr:uid="{00000000-0005-0000-0000-0000A5200000}"/>
    <cellStyle name="Input 8 6 5 6 2" xfId="8790" xr:uid="{00000000-0005-0000-0000-0000A6200000}"/>
    <cellStyle name="Input 8 6 5 7" xfId="8791" xr:uid="{00000000-0005-0000-0000-0000A7200000}"/>
    <cellStyle name="Input 8 6 5 7 2" xfId="8792" xr:uid="{00000000-0005-0000-0000-0000A8200000}"/>
    <cellStyle name="Input 8 6 5 8" xfId="8793" xr:uid="{00000000-0005-0000-0000-0000A9200000}"/>
    <cellStyle name="Input 8 6 5 8 2" xfId="8794" xr:uid="{00000000-0005-0000-0000-0000AA200000}"/>
    <cellStyle name="Input 8 6 5 9" xfId="8795" xr:uid="{00000000-0005-0000-0000-0000AB200000}"/>
    <cellStyle name="Input 8 6 5 9 2" xfId="8796" xr:uid="{00000000-0005-0000-0000-0000AC200000}"/>
    <cellStyle name="Input 8 6 6" xfId="8797" xr:uid="{00000000-0005-0000-0000-0000AD200000}"/>
    <cellStyle name="Input 8 6 6 2" xfId="8798" xr:uid="{00000000-0005-0000-0000-0000AE200000}"/>
    <cellStyle name="Input 8 6 7" xfId="8799" xr:uid="{00000000-0005-0000-0000-0000AF200000}"/>
    <cellStyle name="Input 8 6 7 2" xfId="8800" xr:uid="{00000000-0005-0000-0000-0000B0200000}"/>
    <cellStyle name="Input 8 6 8" xfId="8801" xr:uid="{00000000-0005-0000-0000-0000B1200000}"/>
    <cellStyle name="Input 8 6 8 2" xfId="8802" xr:uid="{00000000-0005-0000-0000-0000B2200000}"/>
    <cellStyle name="Input 8 6 9" xfId="8803" xr:uid="{00000000-0005-0000-0000-0000B3200000}"/>
    <cellStyle name="Input 8 6 9 2" xfId="8804" xr:uid="{00000000-0005-0000-0000-0000B4200000}"/>
    <cellStyle name="Input 8 7" xfId="8805" xr:uid="{00000000-0005-0000-0000-0000B5200000}"/>
    <cellStyle name="Input 8 7 10" xfId="8806" xr:uid="{00000000-0005-0000-0000-0000B6200000}"/>
    <cellStyle name="Input 8 7 10 2" xfId="8807" xr:uid="{00000000-0005-0000-0000-0000B7200000}"/>
    <cellStyle name="Input 8 7 11" xfId="8808" xr:uid="{00000000-0005-0000-0000-0000B8200000}"/>
    <cellStyle name="Input 8 7 11 2" xfId="8809" xr:uid="{00000000-0005-0000-0000-0000B9200000}"/>
    <cellStyle name="Input 8 7 12" xfId="8810" xr:uid="{00000000-0005-0000-0000-0000BA200000}"/>
    <cellStyle name="Input 8 7 12 2" xfId="8811" xr:uid="{00000000-0005-0000-0000-0000BB200000}"/>
    <cellStyle name="Input 8 7 13" xfId="8812" xr:uid="{00000000-0005-0000-0000-0000BC200000}"/>
    <cellStyle name="Input 8 7 13 2" xfId="8813" xr:uid="{00000000-0005-0000-0000-0000BD200000}"/>
    <cellStyle name="Input 8 7 14" xfId="8814" xr:uid="{00000000-0005-0000-0000-0000BE200000}"/>
    <cellStyle name="Input 8 7 14 2" xfId="8815" xr:uid="{00000000-0005-0000-0000-0000BF200000}"/>
    <cellStyle name="Input 8 7 15" xfId="8816" xr:uid="{00000000-0005-0000-0000-0000C0200000}"/>
    <cellStyle name="Input 8 7 15 2" xfId="8817" xr:uid="{00000000-0005-0000-0000-0000C1200000}"/>
    <cellStyle name="Input 8 7 16" xfId="8818" xr:uid="{00000000-0005-0000-0000-0000C2200000}"/>
    <cellStyle name="Input 8 7 16 2" xfId="8819" xr:uid="{00000000-0005-0000-0000-0000C3200000}"/>
    <cellStyle name="Input 8 7 17" xfId="8820" xr:uid="{00000000-0005-0000-0000-0000C4200000}"/>
    <cellStyle name="Input 8 7 17 2" xfId="8821" xr:uid="{00000000-0005-0000-0000-0000C5200000}"/>
    <cellStyle name="Input 8 7 18" xfId="8822" xr:uid="{00000000-0005-0000-0000-0000C6200000}"/>
    <cellStyle name="Input 8 7 18 2" xfId="8823" xr:uid="{00000000-0005-0000-0000-0000C7200000}"/>
    <cellStyle name="Input 8 7 19" xfId="8824" xr:uid="{00000000-0005-0000-0000-0000C8200000}"/>
    <cellStyle name="Input 8 7 2" xfId="8825" xr:uid="{00000000-0005-0000-0000-0000C9200000}"/>
    <cellStyle name="Input 8 7 2 10" xfId="8826" xr:uid="{00000000-0005-0000-0000-0000CA200000}"/>
    <cellStyle name="Input 8 7 2 10 2" xfId="8827" xr:uid="{00000000-0005-0000-0000-0000CB200000}"/>
    <cellStyle name="Input 8 7 2 11" xfId="8828" xr:uid="{00000000-0005-0000-0000-0000CC200000}"/>
    <cellStyle name="Input 8 7 2 11 2" xfId="8829" xr:uid="{00000000-0005-0000-0000-0000CD200000}"/>
    <cellStyle name="Input 8 7 2 12" xfId="8830" xr:uid="{00000000-0005-0000-0000-0000CE200000}"/>
    <cellStyle name="Input 8 7 2 12 2" xfId="8831" xr:uid="{00000000-0005-0000-0000-0000CF200000}"/>
    <cellStyle name="Input 8 7 2 13" xfId="8832" xr:uid="{00000000-0005-0000-0000-0000D0200000}"/>
    <cellStyle name="Input 8 7 2 13 2" xfId="8833" xr:uid="{00000000-0005-0000-0000-0000D1200000}"/>
    <cellStyle name="Input 8 7 2 14" xfId="8834" xr:uid="{00000000-0005-0000-0000-0000D2200000}"/>
    <cellStyle name="Input 8 7 2 14 2" xfId="8835" xr:uid="{00000000-0005-0000-0000-0000D3200000}"/>
    <cellStyle name="Input 8 7 2 15" xfId="8836" xr:uid="{00000000-0005-0000-0000-0000D4200000}"/>
    <cellStyle name="Input 8 7 2 15 2" xfId="8837" xr:uid="{00000000-0005-0000-0000-0000D5200000}"/>
    <cellStyle name="Input 8 7 2 16" xfId="8838" xr:uid="{00000000-0005-0000-0000-0000D6200000}"/>
    <cellStyle name="Input 8 7 2 16 2" xfId="8839" xr:uid="{00000000-0005-0000-0000-0000D7200000}"/>
    <cellStyle name="Input 8 7 2 17" xfId="8840" xr:uid="{00000000-0005-0000-0000-0000D8200000}"/>
    <cellStyle name="Input 8 7 2 17 2" xfId="8841" xr:uid="{00000000-0005-0000-0000-0000D9200000}"/>
    <cellStyle name="Input 8 7 2 18" xfId="8842" xr:uid="{00000000-0005-0000-0000-0000DA200000}"/>
    <cellStyle name="Input 8 7 2 2" xfId="8843" xr:uid="{00000000-0005-0000-0000-0000DB200000}"/>
    <cellStyle name="Input 8 7 2 2 2" xfId="8844" xr:uid="{00000000-0005-0000-0000-0000DC200000}"/>
    <cellStyle name="Input 8 7 2 3" xfId="8845" xr:uid="{00000000-0005-0000-0000-0000DD200000}"/>
    <cellStyle name="Input 8 7 2 3 2" xfId="8846" xr:uid="{00000000-0005-0000-0000-0000DE200000}"/>
    <cellStyle name="Input 8 7 2 4" xfId="8847" xr:uid="{00000000-0005-0000-0000-0000DF200000}"/>
    <cellStyle name="Input 8 7 2 4 2" xfId="8848" xr:uid="{00000000-0005-0000-0000-0000E0200000}"/>
    <cellStyle name="Input 8 7 2 5" xfId="8849" xr:uid="{00000000-0005-0000-0000-0000E1200000}"/>
    <cellStyle name="Input 8 7 2 5 2" xfId="8850" xr:uid="{00000000-0005-0000-0000-0000E2200000}"/>
    <cellStyle name="Input 8 7 2 6" xfId="8851" xr:uid="{00000000-0005-0000-0000-0000E3200000}"/>
    <cellStyle name="Input 8 7 2 6 2" xfId="8852" xr:uid="{00000000-0005-0000-0000-0000E4200000}"/>
    <cellStyle name="Input 8 7 2 7" xfId="8853" xr:uid="{00000000-0005-0000-0000-0000E5200000}"/>
    <cellStyle name="Input 8 7 2 7 2" xfId="8854" xr:uid="{00000000-0005-0000-0000-0000E6200000}"/>
    <cellStyle name="Input 8 7 2 8" xfId="8855" xr:uid="{00000000-0005-0000-0000-0000E7200000}"/>
    <cellStyle name="Input 8 7 2 8 2" xfId="8856" xr:uid="{00000000-0005-0000-0000-0000E8200000}"/>
    <cellStyle name="Input 8 7 2 9" xfId="8857" xr:uid="{00000000-0005-0000-0000-0000E9200000}"/>
    <cellStyle name="Input 8 7 2 9 2" xfId="8858" xr:uid="{00000000-0005-0000-0000-0000EA200000}"/>
    <cellStyle name="Input 8 7 3" xfId="8859" xr:uid="{00000000-0005-0000-0000-0000EB200000}"/>
    <cellStyle name="Input 8 7 3 10" xfId="8860" xr:uid="{00000000-0005-0000-0000-0000EC200000}"/>
    <cellStyle name="Input 8 7 3 10 2" xfId="8861" xr:uid="{00000000-0005-0000-0000-0000ED200000}"/>
    <cellStyle name="Input 8 7 3 11" xfId="8862" xr:uid="{00000000-0005-0000-0000-0000EE200000}"/>
    <cellStyle name="Input 8 7 3 11 2" xfId="8863" xr:uid="{00000000-0005-0000-0000-0000EF200000}"/>
    <cellStyle name="Input 8 7 3 12" xfId="8864" xr:uid="{00000000-0005-0000-0000-0000F0200000}"/>
    <cellStyle name="Input 8 7 3 12 2" xfId="8865" xr:uid="{00000000-0005-0000-0000-0000F1200000}"/>
    <cellStyle name="Input 8 7 3 13" xfId="8866" xr:uid="{00000000-0005-0000-0000-0000F2200000}"/>
    <cellStyle name="Input 8 7 3 13 2" xfId="8867" xr:uid="{00000000-0005-0000-0000-0000F3200000}"/>
    <cellStyle name="Input 8 7 3 14" xfId="8868" xr:uid="{00000000-0005-0000-0000-0000F4200000}"/>
    <cellStyle name="Input 8 7 3 14 2" xfId="8869" xr:uid="{00000000-0005-0000-0000-0000F5200000}"/>
    <cellStyle name="Input 8 7 3 15" xfId="8870" xr:uid="{00000000-0005-0000-0000-0000F6200000}"/>
    <cellStyle name="Input 8 7 3 15 2" xfId="8871" xr:uid="{00000000-0005-0000-0000-0000F7200000}"/>
    <cellStyle name="Input 8 7 3 16" xfId="8872" xr:uid="{00000000-0005-0000-0000-0000F8200000}"/>
    <cellStyle name="Input 8 7 3 2" xfId="8873" xr:uid="{00000000-0005-0000-0000-0000F9200000}"/>
    <cellStyle name="Input 8 7 3 2 2" xfId="8874" xr:uid="{00000000-0005-0000-0000-0000FA200000}"/>
    <cellStyle name="Input 8 7 3 3" xfId="8875" xr:uid="{00000000-0005-0000-0000-0000FB200000}"/>
    <cellStyle name="Input 8 7 3 3 2" xfId="8876" xr:uid="{00000000-0005-0000-0000-0000FC200000}"/>
    <cellStyle name="Input 8 7 3 4" xfId="8877" xr:uid="{00000000-0005-0000-0000-0000FD200000}"/>
    <cellStyle name="Input 8 7 3 4 2" xfId="8878" xr:uid="{00000000-0005-0000-0000-0000FE200000}"/>
    <cellStyle name="Input 8 7 3 5" xfId="8879" xr:uid="{00000000-0005-0000-0000-0000FF200000}"/>
    <cellStyle name="Input 8 7 3 5 2" xfId="8880" xr:uid="{00000000-0005-0000-0000-000000210000}"/>
    <cellStyle name="Input 8 7 3 6" xfId="8881" xr:uid="{00000000-0005-0000-0000-000001210000}"/>
    <cellStyle name="Input 8 7 3 6 2" xfId="8882" xr:uid="{00000000-0005-0000-0000-000002210000}"/>
    <cellStyle name="Input 8 7 3 7" xfId="8883" xr:uid="{00000000-0005-0000-0000-000003210000}"/>
    <cellStyle name="Input 8 7 3 7 2" xfId="8884" xr:uid="{00000000-0005-0000-0000-000004210000}"/>
    <cellStyle name="Input 8 7 3 8" xfId="8885" xr:uid="{00000000-0005-0000-0000-000005210000}"/>
    <cellStyle name="Input 8 7 3 8 2" xfId="8886" xr:uid="{00000000-0005-0000-0000-000006210000}"/>
    <cellStyle name="Input 8 7 3 9" xfId="8887" xr:uid="{00000000-0005-0000-0000-000007210000}"/>
    <cellStyle name="Input 8 7 3 9 2" xfId="8888" xr:uid="{00000000-0005-0000-0000-000008210000}"/>
    <cellStyle name="Input 8 7 4" xfId="8889" xr:uid="{00000000-0005-0000-0000-000009210000}"/>
    <cellStyle name="Input 8 7 4 10" xfId="8890" xr:uid="{00000000-0005-0000-0000-00000A210000}"/>
    <cellStyle name="Input 8 7 4 10 2" xfId="8891" xr:uid="{00000000-0005-0000-0000-00000B210000}"/>
    <cellStyle name="Input 8 7 4 11" xfId="8892" xr:uid="{00000000-0005-0000-0000-00000C210000}"/>
    <cellStyle name="Input 8 7 4 11 2" xfId="8893" xr:uid="{00000000-0005-0000-0000-00000D210000}"/>
    <cellStyle name="Input 8 7 4 12" xfId="8894" xr:uid="{00000000-0005-0000-0000-00000E210000}"/>
    <cellStyle name="Input 8 7 4 12 2" xfId="8895" xr:uid="{00000000-0005-0000-0000-00000F210000}"/>
    <cellStyle name="Input 8 7 4 13" xfId="8896" xr:uid="{00000000-0005-0000-0000-000010210000}"/>
    <cellStyle name="Input 8 7 4 13 2" xfId="8897" xr:uid="{00000000-0005-0000-0000-000011210000}"/>
    <cellStyle name="Input 8 7 4 14" xfId="8898" xr:uid="{00000000-0005-0000-0000-000012210000}"/>
    <cellStyle name="Input 8 7 4 14 2" xfId="8899" xr:uid="{00000000-0005-0000-0000-000013210000}"/>
    <cellStyle name="Input 8 7 4 15" xfId="8900" xr:uid="{00000000-0005-0000-0000-000014210000}"/>
    <cellStyle name="Input 8 7 4 15 2" xfId="8901" xr:uid="{00000000-0005-0000-0000-000015210000}"/>
    <cellStyle name="Input 8 7 4 16" xfId="8902" xr:uid="{00000000-0005-0000-0000-000016210000}"/>
    <cellStyle name="Input 8 7 4 2" xfId="8903" xr:uid="{00000000-0005-0000-0000-000017210000}"/>
    <cellStyle name="Input 8 7 4 2 2" xfId="8904" xr:uid="{00000000-0005-0000-0000-000018210000}"/>
    <cellStyle name="Input 8 7 4 3" xfId="8905" xr:uid="{00000000-0005-0000-0000-000019210000}"/>
    <cellStyle name="Input 8 7 4 3 2" xfId="8906" xr:uid="{00000000-0005-0000-0000-00001A210000}"/>
    <cellStyle name="Input 8 7 4 4" xfId="8907" xr:uid="{00000000-0005-0000-0000-00001B210000}"/>
    <cellStyle name="Input 8 7 4 4 2" xfId="8908" xr:uid="{00000000-0005-0000-0000-00001C210000}"/>
    <cellStyle name="Input 8 7 4 5" xfId="8909" xr:uid="{00000000-0005-0000-0000-00001D210000}"/>
    <cellStyle name="Input 8 7 4 5 2" xfId="8910" xr:uid="{00000000-0005-0000-0000-00001E210000}"/>
    <cellStyle name="Input 8 7 4 6" xfId="8911" xr:uid="{00000000-0005-0000-0000-00001F210000}"/>
    <cellStyle name="Input 8 7 4 6 2" xfId="8912" xr:uid="{00000000-0005-0000-0000-000020210000}"/>
    <cellStyle name="Input 8 7 4 7" xfId="8913" xr:uid="{00000000-0005-0000-0000-000021210000}"/>
    <cellStyle name="Input 8 7 4 7 2" xfId="8914" xr:uid="{00000000-0005-0000-0000-000022210000}"/>
    <cellStyle name="Input 8 7 4 8" xfId="8915" xr:uid="{00000000-0005-0000-0000-000023210000}"/>
    <cellStyle name="Input 8 7 4 8 2" xfId="8916" xr:uid="{00000000-0005-0000-0000-000024210000}"/>
    <cellStyle name="Input 8 7 4 9" xfId="8917" xr:uid="{00000000-0005-0000-0000-000025210000}"/>
    <cellStyle name="Input 8 7 4 9 2" xfId="8918" xr:uid="{00000000-0005-0000-0000-000026210000}"/>
    <cellStyle name="Input 8 7 5" xfId="8919" xr:uid="{00000000-0005-0000-0000-000027210000}"/>
    <cellStyle name="Input 8 7 5 10" xfId="8920" xr:uid="{00000000-0005-0000-0000-000028210000}"/>
    <cellStyle name="Input 8 7 5 10 2" xfId="8921" xr:uid="{00000000-0005-0000-0000-000029210000}"/>
    <cellStyle name="Input 8 7 5 11" xfId="8922" xr:uid="{00000000-0005-0000-0000-00002A210000}"/>
    <cellStyle name="Input 8 7 5 11 2" xfId="8923" xr:uid="{00000000-0005-0000-0000-00002B210000}"/>
    <cellStyle name="Input 8 7 5 12" xfId="8924" xr:uid="{00000000-0005-0000-0000-00002C210000}"/>
    <cellStyle name="Input 8 7 5 12 2" xfId="8925" xr:uid="{00000000-0005-0000-0000-00002D210000}"/>
    <cellStyle name="Input 8 7 5 13" xfId="8926" xr:uid="{00000000-0005-0000-0000-00002E210000}"/>
    <cellStyle name="Input 8 7 5 13 2" xfId="8927" xr:uid="{00000000-0005-0000-0000-00002F210000}"/>
    <cellStyle name="Input 8 7 5 14" xfId="8928" xr:uid="{00000000-0005-0000-0000-000030210000}"/>
    <cellStyle name="Input 8 7 5 14 2" xfId="8929" xr:uid="{00000000-0005-0000-0000-000031210000}"/>
    <cellStyle name="Input 8 7 5 15" xfId="8930" xr:uid="{00000000-0005-0000-0000-000032210000}"/>
    <cellStyle name="Input 8 7 5 2" xfId="8931" xr:uid="{00000000-0005-0000-0000-000033210000}"/>
    <cellStyle name="Input 8 7 5 2 2" xfId="8932" xr:uid="{00000000-0005-0000-0000-000034210000}"/>
    <cellStyle name="Input 8 7 5 3" xfId="8933" xr:uid="{00000000-0005-0000-0000-000035210000}"/>
    <cellStyle name="Input 8 7 5 3 2" xfId="8934" xr:uid="{00000000-0005-0000-0000-000036210000}"/>
    <cellStyle name="Input 8 7 5 4" xfId="8935" xr:uid="{00000000-0005-0000-0000-000037210000}"/>
    <cellStyle name="Input 8 7 5 4 2" xfId="8936" xr:uid="{00000000-0005-0000-0000-000038210000}"/>
    <cellStyle name="Input 8 7 5 5" xfId="8937" xr:uid="{00000000-0005-0000-0000-000039210000}"/>
    <cellStyle name="Input 8 7 5 5 2" xfId="8938" xr:uid="{00000000-0005-0000-0000-00003A210000}"/>
    <cellStyle name="Input 8 7 5 6" xfId="8939" xr:uid="{00000000-0005-0000-0000-00003B210000}"/>
    <cellStyle name="Input 8 7 5 6 2" xfId="8940" xr:uid="{00000000-0005-0000-0000-00003C210000}"/>
    <cellStyle name="Input 8 7 5 7" xfId="8941" xr:uid="{00000000-0005-0000-0000-00003D210000}"/>
    <cellStyle name="Input 8 7 5 7 2" xfId="8942" xr:uid="{00000000-0005-0000-0000-00003E210000}"/>
    <cellStyle name="Input 8 7 5 8" xfId="8943" xr:uid="{00000000-0005-0000-0000-00003F210000}"/>
    <cellStyle name="Input 8 7 5 8 2" xfId="8944" xr:uid="{00000000-0005-0000-0000-000040210000}"/>
    <cellStyle name="Input 8 7 5 9" xfId="8945" xr:uid="{00000000-0005-0000-0000-000041210000}"/>
    <cellStyle name="Input 8 7 5 9 2" xfId="8946" xr:uid="{00000000-0005-0000-0000-000042210000}"/>
    <cellStyle name="Input 8 7 6" xfId="8947" xr:uid="{00000000-0005-0000-0000-000043210000}"/>
    <cellStyle name="Input 8 7 6 2" xfId="8948" xr:uid="{00000000-0005-0000-0000-000044210000}"/>
    <cellStyle name="Input 8 7 7" xfId="8949" xr:uid="{00000000-0005-0000-0000-000045210000}"/>
    <cellStyle name="Input 8 7 7 2" xfId="8950" xr:uid="{00000000-0005-0000-0000-000046210000}"/>
    <cellStyle name="Input 8 7 8" xfId="8951" xr:uid="{00000000-0005-0000-0000-000047210000}"/>
    <cellStyle name="Input 8 7 8 2" xfId="8952" xr:uid="{00000000-0005-0000-0000-000048210000}"/>
    <cellStyle name="Input 8 7 9" xfId="8953" xr:uid="{00000000-0005-0000-0000-000049210000}"/>
    <cellStyle name="Input 8 7 9 2" xfId="8954" xr:uid="{00000000-0005-0000-0000-00004A210000}"/>
    <cellStyle name="Input 8 8" xfId="8955" xr:uid="{00000000-0005-0000-0000-00004B210000}"/>
    <cellStyle name="Input 8 8 10" xfId="8956" xr:uid="{00000000-0005-0000-0000-00004C210000}"/>
    <cellStyle name="Input 8 8 10 2" xfId="8957" xr:uid="{00000000-0005-0000-0000-00004D210000}"/>
    <cellStyle name="Input 8 8 11" xfId="8958" xr:uid="{00000000-0005-0000-0000-00004E210000}"/>
    <cellStyle name="Input 8 8 11 2" xfId="8959" xr:uid="{00000000-0005-0000-0000-00004F210000}"/>
    <cellStyle name="Input 8 8 12" xfId="8960" xr:uid="{00000000-0005-0000-0000-000050210000}"/>
    <cellStyle name="Input 8 8 12 2" xfId="8961" xr:uid="{00000000-0005-0000-0000-000051210000}"/>
    <cellStyle name="Input 8 8 13" xfId="8962" xr:uid="{00000000-0005-0000-0000-000052210000}"/>
    <cellStyle name="Input 8 8 13 2" xfId="8963" xr:uid="{00000000-0005-0000-0000-000053210000}"/>
    <cellStyle name="Input 8 8 14" xfId="8964" xr:uid="{00000000-0005-0000-0000-000054210000}"/>
    <cellStyle name="Input 8 8 14 2" xfId="8965" xr:uid="{00000000-0005-0000-0000-000055210000}"/>
    <cellStyle name="Input 8 8 15" xfId="8966" xr:uid="{00000000-0005-0000-0000-000056210000}"/>
    <cellStyle name="Input 8 8 15 2" xfId="8967" xr:uid="{00000000-0005-0000-0000-000057210000}"/>
    <cellStyle name="Input 8 8 16" xfId="8968" xr:uid="{00000000-0005-0000-0000-000058210000}"/>
    <cellStyle name="Input 8 8 16 2" xfId="8969" xr:uid="{00000000-0005-0000-0000-000059210000}"/>
    <cellStyle name="Input 8 8 17" xfId="8970" xr:uid="{00000000-0005-0000-0000-00005A210000}"/>
    <cellStyle name="Input 8 8 17 2" xfId="8971" xr:uid="{00000000-0005-0000-0000-00005B210000}"/>
    <cellStyle name="Input 8 8 18" xfId="8972" xr:uid="{00000000-0005-0000-0000-00005C210000}"/>
    <cellStyle name="Input 8 8 2" xfId="8973" xr:uid="{00000000-0005-0000-0000-00005D210000}"/>
    <cellStyle name="Input 8 8 2 10" xfId="8974" xr:uid="{00000000-0005-0000-0000-00005E210000}"/>
    <cellStyle name="Input 8 8 2 10 2" xfId="8975" xr:uid="{00000000-0005-0000-0000-00005F210000}"/>
    <cellStyle name="Input 8 8 2 11" xfId="8976" xr:uid="{00000000-0005-0000-0000-000060210000}"/>
    <cellStyle name="Input 8 8 2 11 2" xfId="8977" xr:uid="{00000000-0005-0000-0000-000061210000}"/>
    <cellStyle name="Input 8 8 2 12" xfId="8978" xr:uid="{00000000-0005-0000-0000-000062210000}"/>
    <cellStyle name="Input 8 8 2 12 2" xfId="8979" xr:uid="{00000000-0005-0000-0000-000063210000}"/>
    <cellStyle name="Input 8 8 2 13" xfId="8980" xr:uid="{00000000-0005-0000-0000-000064210000}"/>
    <cellStyle name="Input 8 8 2 13 2" xfId="8981" xr:uid="{00000000-0005-0000-0000-000065210000}"/>
    <cellStyle name="Input 8 8 2 14" xfId="8982" xr:uid="{00000000-0005-0000-0000-000066210000}"/>
    <cellStyle name="Input 8 8 2 14 2" xfId="8983" xr:uid="{00000000-0005-0000-0000-000067210000}"/>
    <cellStyle name="Input 8 8 2 15" xfId="8984" xr:uid="{00000000-0005-0000-0000-000068210000}"/>
    <cellStyle name="Input 8 8 2 15 2" xfId="8985" xr:uid="{00000000-0005-0000-0000-000069210000}"/>
    <cellStyle name="Input 8 8 2 16" xfId="8986" xr:uid="{00000000-0005-0000-0000-00006A210000}"/>
    <cellStyle name="Input 8 8 2 16 2" xfId="8987" xr:uid="{00000000-0005-0000-0000-00006B210000}"/>
    <cellStyle name="Input 8 8 2 17" xfId="8988" xr:uid="{00000000-0005-0000-0000-00006C210000}"/>
    <cellStyle name="Input 8 8 2 17 2" xfId="8989" xr:uid="{00000000-0005-0000-0000-00006D210000}"/>
    <cellStyle name="Input 8 8 2 18" xfId="8990" xr:uid="{00000000-0005-0000-0000-00006E210000}"/>
    <cellStyle name="Input 8 8 2 2" xfId="8991" xr:uid="{00000000-0005-0000-0000-00006F210000}"/>
    <cellStyle name="Input 8 8 2 2 2" xfId="8992" xr:uid="{00000000-0005-0000-0000-000070210000}"/>
    <cellStyle name="Input 8 8 2 3" xfId="8993" xr:uid="{00000000-0005-0000-0000-000071210000}"/>
    <cellStyle name="Input 8 8 2 3 2" xfId="8994" xr:uid="{00000000-0005-0000-0000-000072210000}"/>
    <cellStyle name="Input 8 8 2 4" xfId="8995" xr:uid="{00000000-0005-0000-0000-000073210000}"/>
    <cellStyle name="Input 8 8 2 4 2" xfId="8996" xr:uid="{00000000-0005-0000-0000-000074210000}"/>
    <cellStyle name="Input 8 8 2 5" xfId="8997" xr:uid="{00000000-0005-0000-0000-000075210000}"/>
    <cellStyle name="Input 8 8 2 5 2" xfId="8998" xr:uid="{00000000-0005-0000-0000-000076210000}"/>
    <cellStyle name="Input 8 8 2 6" xfId="8999" xr:uid="{00000000-0005-0000-0000-000077210000}"/>
    <cellStyle name="Input 8 8 2 6 2" xfId="9000" xr:uid="{00000000-0005-0000-0000-000078210000}"/>
    <cellStyle name="Input 8 8 2 7" xfId="9001" xr:uid="{00000000-0005-0000-0000-000079210000}"/>
    <cellStyle name="Input 8 8 2 7 2" xfId="9002" xr:uid="{00000000-0005-0000-0000-00007A210000}"/>
    <cellStyle name="Input 8 8 2 8" xfId="9003" xr:uid="{00000000-0005-0000-0000-00007B210000}"/>
    <cellStyle name="Input 8 8 2 8 2" xfId="9004" xr:uid="{00000000-0005-0000-0000-00007C210000}"/>
    <cellStyle name="Input 8 8 2 9" xfId="9005" xr:uid="{00000000-0005-0000-0000-00007D210000}"/>
    <cellStyle name="Input 8 8 2 9 2" xfId="9006" xr:uid="{00000000-0005-0000-0000-00007E210000}"/>
    <cellStyle name="Input 8 8 3" xfId="9007" xr:uid="{00000000-0005-0000-0000-00007F210000}"/>
    <cellStyle name="Input 8 8 3 10" xfId="9008" xr:uid="{00000000-0005-0000-0000-000080210000}"/>
    <cellStyle name="Input 8 8 3 10 2" xfId="9009" xr:uid="{00000000-0005-0000-0000-000081210000}"/>
    <cellStyle name="Input 8 8 3 11" xfId="9010" xr:uid="{00000000-0005-0000-0000-000082210000}"/>
    <cellStyle name="Input 8 8 3 11 2" xfId="9011" xr:uid="{00000000-0005-0000-0000-000083210000}"/>
    <cellStyle name="Input 8 8 3 12" xfId="9012" xr:uid="{00000000-0005-0000-0000-000084210000}"/>
    <cellStyle name="Input 8 8 3 12 2" xfId="9013" xr:uid="{00000000-0005-0000-0000-000085210000}"/>
    <cellStyle name="Input 8 8 3 13" xfId="9014" xr:uid="{00000000-0005-0000-0000-000086210000}"/>
    <cellStyle name="Input 8 8 3 13 2" xfId="9015" xr:uid="{00000000-0005-0000-0000-000087210000}"/>
    <cellStyle name="Input 8 8 3 14" xfId="9016" xr:uid="{00000000-0005-0000-0000-000088210000}"/>
    <cellStyle name="Input 8 8 3 14 2" xfId="9017" xr:uid="{00000000-0005-0000-0000-000089210000}"/>
    <cellStyle name="Input 8 8 3 15" xfId="9018" xr:uid="{00000000-0005-0000-0000-00008A210000}"/>
    <cellStyle name="Input 8 8 3 15 2" xfId="9019" xr:uid="{00000000-0005-0000-0000-00008B210000}"/>
    <cellStyle name="Input 8 8 3 16" xfId="9020" xr:uid="{00000000-0005-0000-0000-00008C210000}"/>
    <cellStyle name="Input 8 8 3 2" xfId="9021" xr:uid="{00000000-0005-0000-0000-00008D210000}"/>
    <cellStyle name="Input 8 8 3 2 2" xfId="9022" xr:uid="{00000000-0005-0000-0000-00008E210000}"/>
    <cellStyle name="Input 8 8 3 3" xfId="9023" xr:uid="{00000000-0005-0000-0000-00008F210000}"/>
    <cellStyle name="Input 8 8 3 3 2" xfId="9024" xr:uid="{00000000-0005-0000-0000-000090210000}"/>
    <cellStyle name="Input 8 8 3 4" xfId="9025" xr:uid="{00000000-0005-0000-0000-000091210000}"/>
    <cellStyle name="Input 8 8 3 4 2" xfId="9026" xr:uid="{00000000-0005-0000-0000-000092210000}"/>
    <cellStyle name="Input 8 8 3 5" xfId="9027" xr:uid="{00000000-0005-0000-0000-000093210000}"/>
    <cellStyle name="Input 8 8 3 5 2" xfId="9028" xr:uid="{00000000-0005-0000-0000-000094210000}"/>
    <cellStyle name="Input 8 8 3 6" xfId="9029" xr:uid="{00000000-0005-0000-0000-000095210000}"/>
    <cellStyle name="Input 8 8 3 6 2" xfId="9030" xr:uid="{00000000-0005-0000-0000-000096210000}"/>
    <cellStyle name="Input 8 8 3 7" xfId="9031" xr:uid="{00000000-0005-0000-0000-000097210000}"/>
    <cellStyle name="Input 8 8 3 7 2" xfId="9032" xr:uid="{00000000-0005-0000-0000-000098210000}"/>
    <cellStyle name="Input 8 8 3 8" xfId="9033" xr:uid="{00000000-0005-0000-0000-000099210000}"/>
    <cellStyle name="Input 8 8 3 8 2" xfId="9034" xr:uid="{00000000-0005-0000-0000-00009A210000}"/>
    <cellStyle name="Input 8 8 3 9" xfId="9035" xr:uid="{00000000-0005-0000-0000-00009B210000}"/>
    <cellStyle name="Input 8 8 3 9 2" xfId="9036" xr:uid="{00000000-0005-0000-0000-00009C210000}"/>
    <cellStyle name="Input 8 8 4" xfId="9037" xr:uid="{00000000-0005-0000-0000-00009D210000}"/>
    <cellStyle name="Input 8 8 4 10" xfId="9038" xr:uid="{00000000-0005-0000-0000-00009E210000}"/>
    <cellStyle name="Input 8 8 4 10 2" xfId="9039" xr:uid="{00000000-0005-0000-0000-00009F210000}"/>
    <cellStyle name="Input 8 8 4 11" xfId="9040" xr:uid="{00000000-0005-0000-0000-0000A0210000}"/>
    <cellStyle name="Input 8 8 4 11 2" xfId="9041" xr:uid="{00000000-0005-0000-0000-0000A1210000}"/>
    <cellStyle name="Input 8 8 4 12" xfId="9042" xr:uid="{00000000-0005-0000-0000-0000A2210000}"/>
    <cellStyle name="Input 8 8 4 12 2" xfId="9043" xr:uid="{00000000-0005-0000-0000-0000A3210000}"/>
    <cellStyle name="Input 8 8 4 13" xfId="9044" xr:uid="{00000000-0005-0000-0000-0000A4210000}"/>
    <cellStyle name="Input 8 8 4 13 2" xfId="9045" xr:uid="{00000000-0005-0000-0000-0000A5210000}"/>
    <cellStyle name="Input 8 8 4 14" xfId="9046" xr:uid="{00000000-0005-0000-0000-0000A6210000}"/>
    <cellStyle name="Input 8 8 4 14 2" xfId="9047" xr:uid="{00000000-0005-0000-0000-0000A7210000}"/>
    <cellStyle name="Input 8 8 4 15" xfId="9048" xr:uid="{00000000-0005-0000-0000-0000A8210000}"/>
    <cellStyle name="Input 8 8 4 15 2" xfId="9049" xr:uid="{00000000-0005-0000-0000-0000A9210000}"/>
    <cellStyle name="Input 8 8 4 16" xfId="9050" xr:uid="{00000000-0005-0000-0000-0000AA210000}"/>
    <cellStyle name="Input 8 8 4 2" xfId="9051" xr:uid="{00000000-0005-0000-0000-0000AB210000}"/>
    <cellStyle name="Input 8 8 4 2 2" xfId="9052" xr:uid="{00000000-0005-0000-0000-0000AC210000}"/>
    <cellStyle name="Input 8 8 4 3" xfId="9053" xr:uid="{00000000-0005-0000-0000-0000AD210000}"/>
    <cellStyle name="Input 8 8 4 3 2" xfId="9054" xr:uid="{00000000-0005-0000-0000-0000AE210000}"/>
    <cellStyle name="Input 8 8 4 4" xfId="9055" xr:uid="{00000000-0005-0000-0000-0000AF210000}"/>
    <cellStyle name="Input 8 8 4 4 2" xfId="9056" xr:uid="{00000000-0005-0000-0000-0000B0210000}"/>
    <cellStyle name="Input 8 8 4 5" xfId="9057" xr:uid="{00000000-0005-0000-0000-0000B1210000}"/>
    <cellStyle name="Input 8 8 4 5 2" xfId="9058" xr:uid="{00000000-0005-0000-0000-0000B2210000}"/>
    <cellStyle name="Input 8 8 4 6" xfId="9059" xr:uid="{00000000-0005-0000-0000-0000B3210000}"/>
    <cellStyle name="Input 8 8 4 6 2" xfId="9060" xr:uid="{00000000-0005-0000-0000-0000B4210000}"/>
    <cellStyle name="Input 8 8 4 7" xfId="9061" xr:uid="{00000000-0005-0000-0000-0000B5210000}"/>
    <cellStyle name="Input 8 8 4 7 2" xfId="9062" xr:uid="{00000000-0005-0000-0000-0000B6210000}"/>
    <cellStyle name="Input 8 8 4 8" xfId="9063" xr:uid="{00000000-0005-0000-0000-0000B7210000}"/>
    <cellStyle name="Input 8 8 4 8 2" xfId="9064" xr:uid="{00000000-0005-0000-0000-0000B8210000}"/>
    <cellStyle name="Input 8 8 4 9" xfId="9065" xr:uid="{00000000-0005-0000-0000-0000B9210000}"/>
    <cellStyle name="Input 8 8 4 9 2" xfId="9066" xr:uid="{00000000-0005-0000-0000-0000BA210000}"/>
    <cellStyle name="Input 8 8 5" xfId="9067" xr:uid="{00000000-0005-0000-0000-0000BB210000}"/>
    <cellStyle name="Input 8 8 5 10" xfId="9068" xr:uid="{00000000-0005-0000-0000-0000BC210000}"/>
    <cellStyle name="Input 8 8 5 10 2" xfId="9069" xr:uid="{00000000-0005-0000-0000-0000BD210000}"/>
    <cellStyle name="Input 8 8 5 11" xfId="9070" xr:uid="{00000000-0005-0000-0000-0000BE210000}"/>
    <cellStyle name="Input 8 8 5 11 2" xfId="9071" xr:uid="{00000000-0005-0000-0000-0000BF210000}"/>
    <cellStyle name="Input 8 8 5 12" xfId="9072" xr:uid="{00000000-0005-0000-0000-0000C0210000}"/>
    <cellStyle name="Input 8 8 5 12 2" xfId="9073" xr:uid="{00000000-0005-0000-0000-0000C1210000}"/>
    <cellStyle name="Input 8 8 5 13" xfId="9074" xr:uid="{00000000-0005-0000-0000-0000C2210000}"/>
    <cellStyle name="Input 8 8 5 13 2" xfId="9075" xr:uid="{00000000-0005-0000-0000-0000C3210000}"/>
    <cellStyle name="Input 8 8 5 14" xfId="9076" xr:uid="{00000000-0005-0000-0000-0000C4210000}"/>
    <cellStyle name="Input 8 8 5 2" xfId="9077" xr:uid="{00000000-0005-0000-0000-0000C5210000}"/>
    <cellStyle name="Input 8 8 5 2 2" xfId="9078" xr:uid="{00000000-0005-0000-0000-0000C6210000}"/>
    <cellStyle name="Input 8 8 5 3" xfId="9079" xr:uid="{00000000-0005-0000-0000-0000C7210000}"/>
    <cellStyle name="Input 8 8 5 3 2" xfId="9080" xr:uid="{00000000-0005-0000-0000-0000C8210000}"/>
    <cellStyle name="Input 8 8 5 4" xfId="9081" xr:uid="{00000000-0005-0000-0000-0000C9210000}"/>
    <cellStyle name="Input 8 8 5 4 2" xfId="9082" xr:uid="{00000000-0005-0000-0000-0000CA210000}"/>
    <cellStyle name="Input 8 8 5 5" xfId="9083" xr:uid="{00000000-0005-0000-0000-0000CB210000}"/>
    <cellStyle name="Input 8 8 5 5 2" xfId="9084" xr:uid="{00000000-0005-0000-0000-0000CC210000}"/>
    <cellStyle name="Input 8 8 5 6" xfId="9085" xr:uid="{00000000-0005-0000-0000-0000CD210000}"/>
    <cellStyle name="Input 8 8 5 6 2" xfId="9086" xr:uid="{00000000-0005-0000-0000-0000CE210000}"/>
    <cellStyle name="Input 8 8 5 7" xfId="9087" xr:uid="{00000000-0005-0000-0000-0000CF210000}"/>
    <cellStyle name="Input 8 8 5 7 2" xfId="9088" xr:uid="{00000000-0005-0000-0000-0000D0210000}"/>
    <cellStyle name="Input 8 8 5 8" xfId="9089" xr:uid="{00000000-0005-0000-0000-0000D1210000}"/>
    <cellStyle name="Input 8 8 5 8 2" xfId="9090" xr:uid="{00000000-0005-0000-0000-0000D2210000}"/>
    <cellStyle name="Input 8 8 5 9" xfId="9091" xr:uid="{00000000-0005-0000-0000-0000D3210000}"/>
    <cellStyle name="Input 8 8 5 9 2" xfId="9092" xr:uid="{00000000-0005-0000-0000-0000D4210000}"/>
    <cellStyle name="Input 8 8 6" xfId="9093" xr:uid="{00000000-0005-0000-0000-0000D5210000}"/>
    <cellStyle name="Input 8 8 6 2" xfId="9094" xr:uid="{00000000-0005-0000-0000-0000D6210000}"/>
    <cellStyle name="Input 8 8 7" xfId="9095" xr:uid="{00000000-0005-0000-0000-0000D7210000}"/>
    <cellStyle name="Input 8 8 7 2" xfId="9096" xr:uid="{00000000-0005-0000-0000-0000D8210000}"/>
    <cellStyle name="Input 8 8 8" xfId="9097" xr:uid="{00000000-0005-0000-0000-0000D9210000}"/>
    <cellStyle name="Input 8 8 8 2" xfId="9098" xr:uid="{00000000-0005-0000-0000-0000DA210000}"/>
    <cellStyle name="Input 8 8 9" xfId="9099" xr:uid="{00000000-0005-0000-0000-0000DB210000}"/>
    <cellStyle name="Input 8 8 9 2" xfId="9100" xr:uid="{00000000-0005-0000-0000-0000DC210000}"/>
    <cellStyle name="Input 8 9" xfId="9101" xr:uid="{00000000-0005-0000-0000-0000DD210000}"/>
    <cellStyle name="Input 8 9 10" xfId="9102" xr:uid="{00000000-0005-0000-0000-0000DE210000}"/>
    <cellStyle name="Input 8 9 10 2" xfId="9103" xr:uid="{00000000-0005-0000-0000-0000DF210000}"/>
    <cellStyle name="Input 8 9 11" xfId="9104" xr:uid="{00000000-0005-0000-0000-0000E0210000}"/>
    <cellStyle name="Input 8 9 11 2" xfId="9105" xr:uid="{00000000-0005-0000-0000-0000E1210000}"/>
    <cellStyle name="Input 8 9 12" xfId="9106" xr:uid="{00000000-0005-0000-0000-0000E2210000}"/>
    <cellStyle name="Input 8 9 12 2" xfId="9107" xr:uid="{00000000-0005-0000-0000-0000E3210000}"/>
    <cellStyle name="Input 8 9 13" xfId="9108" xr:uid="{00000000-0005-0000-0000-0000E4210000}"/>
    <cellStyle name="Input 8 9 13 2" xfId="9109" xr:uid="{00000000-0005-0000-0000-0000E5210000}"/>
    <cellStyle name="Input 8 9 14" xfId="9110" xr:uid="{00000000-0005-0000-0000-0000E6210000}"/>
    <cellStyle name="Input 8 9 14 2" xfId="9111" xr:uid="{00000000-0005-0000-0000-0000E7210000}"/>
    <cellStyle name="Input 8 9 15" xfId="9112" xr:uid="{00000000-0005-0000-0000-0000E8210000}"/>
    <cellStyle name="Input 8 9 15 2" xfId="9113" xr:uid="{00000000-0005-0000-0000-0000E9210000}"/>
    <cellStyle name="Input 8 9 16" xfId="9114" xr:uid="{00000000-0005-0000-0000-0000EA210000}"/>
    <cellStyle name="Input 8 9 16 2" xfId="9115" xr:uid="{00000000-0005-0000-0000-0000EB210000}"/>
    <cellStyle name="Input 8 9 17" xfId="9116" xr:uid="{00000000-0005-0000-0000-0000EC210000}"/>
    <cellStyle name="Input 8 9 17 2" xfId="9117" xr:uid="{00000000-0005-0000-0000-0000ED210000}"/>
    <cellStyle name="Input 8 9 18" xfId="9118" xr:uid="{00000000-0005-0000-0000-0000EE210000}"/>
    <cellStyle name="Input 8 9 2" xfId="9119" xr:uid="{00000000-0005-0000-0000-0000EF210000}"/>
    <cellStyle name="Input 8 9 2 10" xfId="9120" xr:uid="{00000000-0005-0000-0000-0000F0210000}"/>
    <cellStyle name="Input 8 9 2 10 2" xfId="9121" xr:uid="{00000000-0005-0000-0000-0000F1210000}"/>
    <cellStyle name="Input 8 9 2 11" xfId="9122" xr:uid="{00000000-0005-0000-0000-0000F2210000}"/>
    <cellStyle name="Input 8 9 2 11 2" xfId="9123" xr:uid="{00000000-0005-0000-0000-0000F3210000}"/>
    <cellStyle name="Input 8 9 2 12" xfId="9124" xr:uid="{00000000-0005-0000-0000-0000F4210000}"/>
    <cellStyle name="Input 8 9 2 12 2" xfId="9125" xr:uid="{00000000-0005-0000-0000-0000F5210000}"/>
    <cellStyle name="Input 8 9 2 13" xfId="9126" xr:uid="{00000000-0005-0000-0000-0000F6210000}"/>
    <cellStyle name="Input 8 9 2 13 2" xfId="9127" xr:uid="{00000000-0005-0000-0000-0000F7210000}"/>
    <cellStyle name="Input 8 9 2 14" xfId="9128" xr:uid="{00000000-0005-0000-0000-0000F8210000}"/>
    <cellStyle name="Input 8 9 2 14 2" xfId="9129" xr:uid="{00000000-0005-0000-0000-0000F9210000}"/>
    <cellStyle name="Input 8 9 2 15" xfId="9130" xr:uid="{00000000-0005-0000-0000-0000FA210000}"/>
    <cellStyle name="Input 8 9 2 15 2" xfId="9131" xr:uid="{00000000-0005-0000-0000-0000FB210000}"/>
    <cellStyle name="Input 8 9 2 16" xfId="9132" xr:uid="{00000000-0005-0000-0000-0000FC210000}"/>
    <cellStyle name="Input 8 9 2 16 2" xfId="9133" xr:uid="{00000000-0005-0000-0000-0000FD210000}"/>
    <cellStyle name="Input 8 9 2 17" xfId="9134" xr:uid="{00000000-0005-0000-0000-0000FE210000}"/>
    <cellStyle name="Input 8 9 2 17 2" xfId="9135" xr:uid="{00000000-0005-0000-0000-0000FF210000}"/>
    <cellStyle name="Input 8 9 2 18" xfId="9136" xr:uid="{00000000-0005-0000-0000-000000220000}"/>
    <cellStyle name="Input 8 9 2 2" xfId="9137" xr:uid="{00000000-0005-0000-0000-000001220000}"/>
    <cellStyle name="Input 8 9 2 2 2" xfId="9138" xr:uid="{00000000-0005-0000-0000-000002220000}"/>
    <cellStyle name="Input 8 9 2 3" xfId="9139" xr:uid="{00000000-0005-0000-0000-000003220000}"/>
    <cellStyle name="Input 8 9 2 3 2" xfId="9140" xr:uid="{00000000-0005-0000-0000-000004220000}"/>
    <cellStyle name="Input 8 9 2 4" xfId="9141" xr:uid="{00000000-0005-0000-0000-000005220000}"/>
    <cellStyle name="Input 8 9 2 4 2" xfId="9142" xr:uid="{00000000-0005-0000-0000-000006220000}"/>
    <cellStyle name="Input 8 9 2 5" xfId="9143" xr:uid="{00000000-0005-0000-0000-000007220000}"/>
    <cellStyle name="Input 8 9 2 5 2" xfId="9144" xr:uid="{00000000-0005-0000-0000-000008220000}"/>
    <cellStyle name="Input 8 9 2 6" xfId="9145" xr:uid="{00000000-0005-0000-0000-000009220000}"/>
    <cellStyle name="Input 8 9 2 6 2" xfId="9146" xr:uid="{00000000-0005-0000-0000-00000A220000}"/>
    <cellStyle name="Input 8 9 2 7" xfId="9147" xr:uid="{00000000-0005-0000-0000-00000B220000}"/>
    <cellStyle name="Input 8 9 2 7 2" xfId="9148" xr:uid="{00000000-0005-0000-0000-00000C220000}"/>
    <cellStyle name="Input 8 9 2 8" xfId="9149" xr:uid="{00000000-0005-0000-0000-00000D220000}"/>
    <cellStyle name="Input 8 9 2 8 2" xfId="9150" xr:uid="{00000000-0005-0000-0000-00000E220000}"/>
    <cellStyle name="Input 8 9 2 9" xfId="9151" xr:uid="{00000000-0005-0000-0000-00000F220000}"/>
    <cellStyle name="Input 8 9 2 9 2" xfId="9152" xr:uid="{00000000-0005-0000-0000-000010220000}"/>
    <cellStyle name="Input 8 9 3" xfId="9153" xr:uid="{00000000-0005-0000-0000-000011220000}"/>
    <cellStyle name="Input 8 9 3 10" xfId="9154" xr:uid="{00000000-0005-0000-0000-000012220000}"/>
    <cellStyle name="Input 8 9 3 10 2" xfId="9155" xr:uid="{00000000-0005-0000-0000-000013220000}"/>
    <cellStyle name="Input 8 9 3 11" xfId="9156" xr:uid="{00000000-0005-0000-0000-000014220000}"/>
    <cellStyle name="Input 8 9 3 11 2" xfId="9157" xr:uid="{00000000-0005-0000-0000-000015220000}"/>
    <cellStyle name="Input 8 9 3 12" xfId="9158" xr:uid="{00000000-0005-0000-0000-000016220000}"/>
    <cellStyle name="Input 8 9 3 12 2" xfId="9159" xr:uid="{00000000-0005-0000-0000-000017220000}"/>
    <cellStyle name="Input 8 9 3 13" xfId="9160" xr:uid="{00000000-0005-0000-0000-000018220000}"/>
    <cellStyle name="Input 8 9 3 13 2" xfId="9161" xr:uid="{00000000-0005-0000-0000-000019220000}"/>
    <cellStyle name="Input 8 9 3 14" xfId="9162" xr:uid="{00000000-0005-0000-0000-00001A220000}"/>
    <cellStyle name="Input 8 9 3 14 2" xfId="9163" xr:uid="{00000000-0005-0000-0000-00001B220000}"/>
    <cellStyle name="Input 8 9 3 15" xfId="9164" xr:uid="{00000000-0005-0000-0000-00001C220000}"/>
    <cellStyle name="Input 8 9 3 15 2" xfId="9165" xr:uid="{00000000-0005-0000-0000-00001D220000}"/>
    <cellStyle name="Input 8 9 3 16" xfId="9166" xr:uid="{00000000-0005-0000-0000-00001E220000}"/>
    <cellStyle name="Input 8 9 3 2" xfId="9167" xr:uid="{00000000-0005-0000-0000-00001F220000}"/>
    <cellStyle name="Input 8 9 3 2 2" xfId="9168" xr:uid="{00000000-0005-0000-0000-000020220000}"/>
    <cellStyle name="Input 8 9 3 3" xfId="9169" xr:uid="{00000000-0005-0000-0000-000021220000}"/>
    <cellStyle name="Input 8 9 3 3 2" xfId="9170" xr:uid="{00000000-0005-0000-0000-000022220000}"/>
    <cellStyle name="Input 8 9 3 4" xfId="9171" xr:uid="{00000000-0005-0000-0000-000023220000}"/>
    <cellStyle name="Input 8 9 3 4 2" xfId="9172" xr:uid="{00000000-0005-0000-0000-000024220000}"/>
    <cellStyle name="Input 8 9 3 5" xfId="9173" xr:uid="{00000000-0005-0000-0000-000025220000}"/>
    <cellStyle name="Input 8 9 3 5 2" xfId="9174" xr:uid="{00000000-0005-0000-0000-000026220000}"/>
    <cellStyle name="Input 8 9 3 6" xfId="9175" xr:uid="{00000000-0005-0000-0000-000027220000}"/>
    <cellStyle name="Input 8 9 3 6 2" xfId="9176" xr:uid="{00000000-0005-0000-0000-000028220000}"/>
    <cellStyle name="Input 8 9 3 7" xfId="9177" xr:uid="{00000000-0005-0000-0000-000029220000}"/>
    <cellStyle name="Input 8 9 3 7 2" xfId="9178" xr:uid="{00000000-0005-0000-0000-00002A220000}"/>
    <cellStyle name="Input 8 9 3 8" xfId="9179" xr:uid="{00000000-0005-0000-0000-00002B220000}"/>
    <cellStyle name="Input 8 9 3 8 2" xfId="9180" xr:uid="{00000000-0005-0000-0000-00002C220000}"/>
    <cellStyle name="Input 8 9 3 9" xfId="9181" xr:uid="{00000000-0005-0000-0000-00002D220000}"/>
    <cellStyle name="Input 8 9 3 9 2" xfId="9182" xr:uid="{00000000-0005-0000-0000-00002E220000}"/>
    <cellStyle name="Input 8 9 4" xfId="9183" xr:uid="{00000000-0005-0000-0000-00002F220000}"/>
    <cellStyle name="Input 8 9 4 10" xfId="9184" xr:uid="{00000000-0005-0000-0000-000030220000}"/>
    <cellStyle name="Input 8 9 4 10 2" xfId="9185" xr:uid="{00000000-0005-0000-0000-000031220000}"/>
    <cellStyle name="Input 8 9 4 11" xfId="9186" xr:uid="{00000000-0005-0000-0000-000032220000}"/>
    <cellStyle name="Input 8 9 4 11 2" xfId="9187" xr:uid="{00000000-0005-0000-0000-000033220000}"/>
    <cellStyle name="Input 8 9 4 12" xfId="9188" xr:uid="{00000000-0005-0000-0000-000034220000}"/>
    <cellStyle name="Input 8 9 4 12 2" xfId="9189" xr:uid="{00000000-0005-0000-0000-000035220000}"/>
    <cellStyle name="Input 8 9 4 13" xfId="9190" xr:uid="{00000000-0005-0000-0000-000036220000}"/>
    <cellStyle name="Input 8 9 4 13 2" xfId="9191" xr:uid="{00000000-0005-0000-0000-000037220000}"/>
    <cellStyle name="Input 8 9 4 14" xfId="9192" xr:uid="{00000000-0005-0000-0000-000038220000}"/>
    <cellStyle name="Input 8 9 4 14 2" xfId="9193" xr:uid="{00000000-0005-0000-0000-000039220000}"/>
    <cellStyle name="Input 8 9 4 15" xfId="9194" xr:uid="{00000000-0005-0000-0000-00003A220000}"/>
    <cellStyle name="Input 8 9 4 15 2" xfId="9195" xr:uid="{00000000-0005-0000-0000-00003B220000}"/>
    <cellStyle name="Input 8 9 4 16" xfId="9196" xr:uid="{00000000-0005-0000-0000-00003C220000}"/>
    <cellStyle name="Input 8 9 4 2" xfId="9197" xr:uid="{00000000-0005-0000-0000-00003D220000}"/>
    <cellStyle name="Input 8 9 4 2 2" xfId="9198" xr:uid="{00000000-0005-0000-0000-00003E220000}"/>
    <cellStyle name="Input 8 9 4 3" xfId="9199" xr:uid="{00000000-0005-0000-0000-00003F220000}"/>
    <cellStyle name="Input 8 9 4 3 2" xfId="9200" xr:uid="{00000000-0005-0000-0000-000040220000}"/>
    <cellStyle name="Input 8 9 4 4" xfId="9201" xr:uid="{00000000-0005-0000-0000-000041220000}"/>
    <cellStyle name="Input 8 9 4 4 2" xfId="9202" xr:uid="{00000000-0005-0000-0000-000042220000}"/>
    <cellStyle name="Input 8 9 4 5" xfId="9203" xr:uid="{00000000-0005-0000-0000-000043220000}"/>
    <cellStyle name="Input 8 9 4 5 2" xfId="9204" xr:uid="{00000000-0005-0000-0000-000044220000}"/>
    <cellStyle name="Input 8 9 4 6" xfId="9205" xr:uid="{00000000-0005-0000-0000-000045220000}"/>
    <cellStyle name="Input 8 9 4 6 2" xfId="9206" xr:uid="{00000000-0005-0000-0000-000046220000}"/>
    <cellStyle name="Input 8 9 4 7" xfId="9207" xr:uid="{00000000-0005-0000-0000-000047220000}"/>
    <cellStyle name="Input 8 9 4 7 2" xfId="9208" xr:uid="{00000000-0005-0000-0000-000048220000}"/>
    <cellStyle name="Input 8 9 4 8" xfId="9209" xr:uid="{00000000-0005-0000-0000-000049220000}"/>
    <cellStyle name="Input 8 9 4 8 2" xfId="9210" xr:uid="{00000000-0005-0000-0000-00004A220000}"/>
    <cellStyle name="Input 8 9 4 9" xfId="9211" xr:uid="{00000000-0005-0000-0000-00004B220000}"/>
    <cellStyle name="Input 8 9 4 9 2" xfId="9212" xr:uid="{00000000-0005-0000-0000-00004C220000}"/>
    <cellStyle name="Input 8 9 5" xfId="9213" xr:uid="{00000000-0005-0000-0000-00004D220000}"/>
    <cellStyle name="Input 8 9 5 10" xfId="9214" xr:uid="{00000000-0005-0000-0000-00004E220000}"/>
    <cellStyle name="Input 8 9 5 10 2" xfId="9215" xr:uid="{00000000-0005-0000-0000-00004F220000}"/>
    <cellStyle name="Input 8 9 5 11" xfId="9216" xr:uid="{00000000-0005-0000-0000-000050220000}"/>
    <cellStyle name="Input 8 9 5 11 2" xfId="9217" xr:uid="{00000000-0005-0000-0000-000051220000}"/>
    <cellStyle name="Input 8 9 5 12" xfId="9218" xr:uid="{00000000-0005-0000-0000-000052220000}"/>
    <cellStyle name="Input 8 9 5 12 2" xfId="9219" xr:uid="{00000000-0005-0000-0000-000053220000}"/>
    <cellStyle name="Input 8 9 5 13" xfId="9220" xr:uid="{00000000-0005-0000-0000-000054220000}"/>
    <cellStyle name="Input 8 9 5 13 2" xfId="9221" xr:uid="{00000000-0005-0000-0000-000055220000}"/>
    <cellStyle name="Input 8 9 5 14" xfId="9222" xr:uid="{00000000-0005-0000-0000-000056220000}"/>
    <cellStyle name="Input 8 9 5 2" xfId="9223" xr:uid="{00000000-0005-0000-0000-000057220000}"/>
    <cellStyle name="Input 8 9 5 2 2" xfId="9224" xr:uid="{00000000-0005-0000-0000-000058220000}"/>
    <cellStyle name="Input 8 9 5 3" xfId="9225" xr:uid="{00000000-0005-0000-0000-000059220000}"/>
    <cellStyle name="Input 8 9 5 3 2" xfId="9226" xr:uid="{00000000-0005-0000-0000-00005A220000}"/>
    <cellStyle name="Input 8 9 5 4" xfId="9227" xr:uid="{00000000-0005-0000-0000-00005B220000}"/>
    <cellStyle name="Input 8 9 5 4 2" xfId="9228" xr:uid="{00000000-0005-0000-0000-00005C220000}"/>
    <cellStyle name="Input 8 9 5 5" xfId="9229" xr:uid="{00000000-0005-0000-0000-00005D220000}"/>
    <cellStyle name="Input 8 9 5 5 2" xfId="9230" xr:uid="{00000000-0005-0000-0000-00005E220000}"/>
    <cellStyle name="Input 8 9 5 6" xfId="9231" xr:uid="{00000000-0005-0000-0000-00005F220000}"/>
    <cellStyle name="Input 8 9 5 6 2" xfId="9232" xr:uid="{00000000-0005-0000-0000-000060220000}"/>
    <cellStyle name="Input 8 9 5 7" xfId="9233" xr:uid="{00000000-0005-0000-0000-000061220000}"/>
    <cellStyle name="Input 8 9 5 7 2" xfId="9234" xr:uid="{00000000-0005-0000-0000-000062220000}"/>
    <cellStyle name="Input 8 9 5 8" xfId="9235" xr:uid="{00000000-0005-0000-0000-000063220000}"/>
    <cellStyle name="Input 8 9 5 8 2" xfId="9236" xr:uid="{00000000-0005-0000-0000-000064220000}"/>
    <cellStyle name="Input 8 9 5 9" xfId="9237" xr:uid="{00000000-0005-0000-0000-000065220000}"/>
    <cellStyle name="Input 8 9 5 9 2" xfId="9238" xr:uid="{00000000-0005-0000-0000-000066220000}"/>
    <cellStyle name="Input 8 9 6" xfId="9239" xr:uid="{00000000-0005-0000-0000-000067220000}"/>
    <cellStyle name="Input 8 9 6 2" xfId="9240" xr:uid="{00000000-0005-0000-0000-000068220000}"/>
    <cellStyle name="Input 8 9 7" xfId="9241" xr:uid="{00000000-0005-0000-0000-000069220000}"/>
    <cellStyle name="Input 8 9 7 2" xfId="9242" xr:uid="{00000000-0005-0000-0000-00006A220000}"/>
    <cellStyle name="Input 8 9 8" xfId="9243" xr:uid="{00000000-0005-0000-0000-00006B220000}"/>
    <cellStyle name="Input 8 9 8 2" xfId="9244" xr:uid="{00000000-0005-0000-0000-00006C220000}"/>
    <cellStyle name="Input 8 9 9" xfId="9245" xr:uid="{00000000-0005-0000-0000-00006D220000}"/>
    <cellStyle name="Input 8 9 9 2" xfId="9246" xr:uid="{00000000-0005-0000-0000-00006E220000}"/>
    <cellStyle name="Input 9" xfId="9247" xr:uid="{00000000-0005-0000-0000-00006F220000}"/>
    <cellStyle name="Input 9 10" xfId="9248" xr:uid="{00000000-0005-0000-0000-000070220000}"/>
    <cellStyle name="Input 9 10 10" xfId="9249" xr:uid="{00000000-0005-0000-0000-000071220000}"/>
    <cellStyle name="Input 9 10 10 2" xfId="9250" xr:uid="{00000000-0005-0000-0000-000072220000}"/>
    <cellStyle name="Input 9 10 11" xfId="9251" xr:uid="{00000000-0005-0000-0000-000073220000}"/>
    <cellStyle name="Input 9 10 11 2" xfId="9252" xr:uid="{00000000-0005-0000-0000-000074220000}"/>
    <cellStyle name="Input 9 10 12" xfId="9253" xr:uid="{00000000-0005-0000-0000-000075220000}"/>
    <cellStyle name="Input 9 10 12 2" xfId="9254" xr:uid="{00000000-0005-0000-0000-000076220000}"/>
    <cellStyle name="Input 9 10 13" xfId="9255" xr:uid="{00000000-0005-0000-0000-000077220000}"/>
    <cellStyle name="Input 9 10 13 2" xfId="9256" xr:uid="{00000000-0005-0000-0000-000078220000}"/>
    <cellStyle name="Input 9 10 14" xfId="9257" xr:uid="{00000000-0005-0000-0000-000079220000}"/>
    <cellStyle name="Input 9 10 14 2" xfId="9258" xr:uid="{00000000-0005-0000-0000-00007A220000}"/>
    <cellStyle name="Input 9 10 15" xfId="9259" xr:uid="{00000000-0005-0000-0000-00007B220000}"/>
    <cellStyle name="Input 9 10 15 2" xfId="9260" xr:uid="{00000000-0005-0000-0000-00007C220000}"/>
    <cellStyle name="Input 9 10 16" xfId="9261" xr:uid="{00000000-0005-0000-0000-00007D220000}"/>
    <cellStyle name="Input 9 10 16 2" xfId="9262" xr:uid="{00000000-0005-0000-0000-00007E220000}"/>
    <cellStyle name="Input 9 10 17" xfId="9263" xr:uid="{00000000-0005-0000-0000-00007F220000}"/>
    <cellStyle name="Input 9 10 17 2" xfId="9264" xr:uid="{00000000-0005-0000-0000-000080220000}"/>
    <cellStyle name="Input 9 10 18" xfId="9265" xr:uid="{00000000-0005-0000-0000-000081220000}"/>
    <cellStyle name="Input 9 10 2" xfId="9266" xr:uid="{00000000-0005-0000-0000-000082220000}"/>
    <cellStyle name="Input 9 10 2 2" xfId="9267" xr:uid="{00000000-0005-0000-0000-000083220000}"/>
    <cellStyle name="Input 9 10 3" xfId="9268" xr:uid="{00000000-0005-0000-0000-000084220000}"/>
    <cellStyle name="Input 9 10 3 2" xfId="9269" xr:uid="{00000000-0005-0000-0000-000085220000}"/>
    <cellStyle name="Input 9 10 4" xfId="9270" xr:uid="{00000000-0005-0000-0000-000086220000}"/>
    <cellStyle name="Input 9 10 4 2" xfId="9271" xr:uid="{00000000-0005-0000-0000-000087220000}"/>
    <cellStyle name="Input 9 10 5" xfId="9272" xr:uid="{00000000-0005-0000-0000-000088220000}"/>
    <cellStyle name="Input 9 10 5 2" xfId="9273" xr:uid="{00000000-0005-0000-0000-000089220000}"/>
    <cellStyle name="Input 9 10 6" xfId="9274" xr:uid="{00000000-0005-0000-0000-00008A220000}"/>
    <cellStyle name="Input 9 10 6 2" xfId="9275" xr:uid="{00000000-0005-0000-0000-00008B220000}"/>
    <cellStyle name="Input 9 10 7" xfId="9276" xr:uid="{00000000-0005-0000-0000-00008C220000}"/>
    <cellStyle name="Input 9 10 7 2" xfId="9277" xr:uid="{00000000-0005-0000-0000-00008D220000}"/>
    <cellStyle name="Input 9 10 8" xfId="9278" xr:uid="{00000000-0005-0000-0000-00008E220000}"/>
    <cellStyle name="Input 9 10 8 2" xfId="9279" xr:uid="{00000000-0005-0000-0000-00008F220000}"/>
    <cellStyle name="Input 9 10 9" xfId="9280" xr:uid="{00000000-0005-0000-0000-000090220000}"/>
    <cellStyle name="Input 9 10 9 2" xfId="9281" xr:uid="{00000000-0005-0000-0000-000091220000}"/>
    <cellStyle name="Input 9 11" xfId="9282" xr:uid="{00000000-0005-0000-0000-000092220000}"/>
    <cellStyle name="Input 9 11 10" xfId="9283" xr:uid="{00000000-0005-0000-0000-000093220000}"/>
    <cellStyle name="Input 9 11 10 2" xfId="9284" xr:uid="{00000000-0005-0000-0000-000094220000}"/>
    <cellStyle name="Input 9 11 11" xfId="9285" xr:uid="{00000000-0005-0000-0000-000095220000}"/>
    <cellStyle name="Input 9 11 11 2" xfId="9286" xr:uid="{00000000-0005-0000-0000-000096220000}"/>
    <cellStyle name="Input 9 11 12" xfId="9287" xr:uid="{00000000-0005-0000-0000-000097220000}"/>
    <cellStyle name="Input 9 11 12 2" xfId="9288" xr:uid="{00000000-0005-0000-0000-000098220000}"/>
    <cellStyle name="Input 9 11 13" xfId="9289" xr:uid="{00000000-0005-0000-0000-000099220000}"/>
    <cellStyle name="Input 9 11 13 2" xfId="9290" xr:uid="{00000000-0005-0000-0000-00009A220000}"/>
    <cellStyle name="Input 9 11 14" xfId="9291" xr:uid="{00000000-0005-0000-0000-00009B220000}"/>
    <cellStyle name="Input 9 11 14 2" xfId="9292" xr:uid="{00000000-0005-0000-0000-00009C220000}"/>
    <cellStyle name="Input 9 11 15" xfId="9293" xr:uid="{00000000-0005-0000-0000-00009D220000}"/>
    <cellStyle name="Input 9 11 15 2" xfId="9294" xr:uid="{00000000-0005-0000-0000-00009E220000}"/>
    <cellStyle name="Input 9 11 16" xfId="9295" xr:uid="{00000000-0005-0000-0000-00009F220000}"/>
    <cellStyle name="Input 9 11 16 2" xfId="9296" xr:uid="{00000000-0005-0000-0000-0000A0220000}"/>
    <cellStyle name="Input 9 11 17" xfId="9297" xr:uid="{00000000-0005-0000-0000-0000A1220000}"/>
    <cellStyle name="Input 9 11 17 2" xfId="9298" xr:uid="{00000000-0005-0000-0000-0000A2220000}"/>
    <cellStyle name="Input 9 11 18" xfId="9299" xr:uid="{00000000-0005-0000-0000-0000A3220000}"/>
    <cellStyle name="Input 9 11 2" xfId="9300" xr:uid="{00000000-0005-0000-0000-0000A4220000}"/>
    <cellStyle name="Input 9 11 2 2" xfId="9301" xr:uid="{00000000-0005-0000-0000-0000A5220000}"/>
    <cellStyle name="Input 9 11 3" xfId="9302" xr:uid="{00000000-0005-0000-0000-0000A6220000}"/>
    <cellStyle name="Input 9 11 3 2" xfId="9303" xr:uid="{00000000-0005-0000-0000-0000A7220000}"/>
    <cellStyle name="Input 9 11 4" xfId="9304" xr:uid="{00000000-0005-0000-0000-0000A8220000}"/>
    <cellStyle name="Input 9 11 4 2" xfId="9305" xr:uid="{00000000-0005-0000-0000-0000A9220000}"/>
    <cellStyle name="Input 9 11 5" xfId="9306" xr:uid="{00000000-0005-0000-0000-0000AA220000}"/>
    <cellStyle name="Input 9 11 5 2" xfId="9307" xr:uid="{00000000-0005-0000-0000-0000AB220000}"/>
    <cellStyle name="Input 9 11 6" xfId="9308" xr:uid="{00000000-0005-0000-0000-0000AC220000}"/>
    <cellStyle name="Input 9 11 6 2" xfId="9309" xr:uid="{00000000-0005-0000-0000-0000AD220000}"/>
    <cellStyle name="Input 9 11 7" xfId="9310" xr:uid="{00000000-0005-0000-0000-0000AE220000}"/>
    <cellStyle name="Input 9 11 7 2" xfId="9311" xr:uid="{00000000-0005-0000-0000-0000AF220000}"/>
    <cellStyle name="Input 9 11 8" xfId="9312" xr:uid="{00000000-0005-0000-0000-0000B0220000}"/>
    <cellStyle name="Input 9 11 8 2" xfId="9313" xr:uid="{00000000-0005-0000-0000-0000B1220000}"/>
    <cellStyle name="Input 9 11 9" xfId="9314" xr:uid="{00000000-0005-0000-0000-0000B2220000}"/>
    <cellStyle name="Input 9 11 9 2" xfId="9315" xr:uid="{00000000-0005-0000-0000-0000B3220000}"/>
    <cellStyle name="Input 9 12" xfId="9316" xr:uid="{00000000-0005-0000-0000-0000B4220000}"/>
    <cellStyle name="Input 9 12 10" xfId="9317" xr:uid="{00000000-0005-0000-0000-0000B5220000}"/>
    <cellStyle name="Input 9 12 10 2" xfId="9318" xr:uid="{00000000-0005-0000-0000-0000B6220000}"/>
    <cellStyle name="Input 9 12 11" xfId="9319" xr:uid="{00000000-0005-0000-0000-0000B7220000}"/>
    <cellStyle name="Input 9 12 11 2" xfId="9320" xr:uid="{00000000-0005-0000-0000-0000B8220000}"/>
    <cellStyle name="Input 9 12 12" xfId="9321" xr:uid="{00000000-0005-0000-0000-0000B9220000}"/>
    <cellStyle name="Input 9 12 12 2" xfId="9322" xr:uid="{00000000-0005-0000-0000-0000BA220000}"/>
    <cellStyle name="Input 9 12 13" xfId="9323" xr:uid="{00000000-0005-0000-0000-0000BB220000}"/>
    <cellStyle name="Input 9 12 13 2" xfId="9324" xr:uid="{00000000-0005-0000-0000-0000BC220000}"/>
    <cellStyle name="Input 9 12 14" xfId="9325" xr:uid="{00000000-0005-0000-0000-0000BD220000}"/>
    <cellStyle name="Input 9 12 14 2" xfId="9326" xr:uid="{00000000-0005-0000-0000-0000BE220000}"/>
    <cellStyle name="Input 9 12 15" xfId="9327" xr:uid="{00000000-0005-0000-0000-0000BF220000}"/>
    <cellStyle name="Input 9 12 15 2" xfId="9328" xr:uid="{00000000-0005-0000-0000-0000C0220000}"/>
    <cellStyle name="Input 9 12 16" xfId="9329" xr:uid="{00000000-0005-0000-0000-0000C1220000}"/>
    <cellStyle name="Input 9 12 2" xfId="9330" xr:uid="{00000000-0005-0000-0000-0000C2220000}"/>
    <cellStyle name="Input 9 12 2 2" xfId="9331" xr:uid="{00000000-0005-0000-0000-0000C3220000}"/>
    <cellStyle name="Input 9 12 3" xfId="9332" xr:uid="{00000000-0005-0000-0000-0000C4220000}"/>
    <cellStyle name="Input 9 12 3 2" xfId="9333" xr:uid="{00000000-0005-0000-0000-0000C5220000}"/>
    <cellStyle name="Input 9 12 4" xfId="9334" xr:uid="{00000000-0005-0000-0000-0000C6220000}"/>
    <cellStyle name="Input 9 12 4 2" xfId="9335" xr:uid="{00000000-0005-0000-0000-0000C7220000}"/>
    <cellStyle name="Input 9 12 5" xfId="9336" xr:uid="{00000000-0005-0000-0000-0000C8220000}"/>
    <cellStyle name="Input 9 12 5 2" xfId="9337" xr:uid="{00000000-0005-0000-0000-0000C9220000}"/>
    <cellStyle name="Input 9 12 6" xfId="9338" xr:uid="{00000000-0005-0000-0000-0000CA220000}"/>
    <cellStyle name="Input 9 12 6 2" xfId="9339" xr:uid="{00000000-0005-0000-0000-0000CB220000}"/>
    <cellStyle name="Input 9 12 7" xfId="9340" xr:uid="{00000000-0005-0000-0000-0000CC220000}"/>
    <cellStyle name="Input 9 12 7 2" xfId="9341" xr:uid="{00000000-0005-0000-0000-0000CD220000}"/>
    <cellStyle name="Input 9 12 8" xfId="9342" xr:uid="{00000000-0005-0000-0000-0000CE220000}"/>
    <cellStyle name="Input 9 12 8 2" xfId="9343" xr:uid="{00000000-0005-0000-0000-0000CF220000}"/>
    <cellStyle name="Input 9 12 9" xfId="9344" xr:uid="{00000000-0005-0000-0000-0000D0220000}"/>
    <cellStyle name="Input 9 12 9 2" xfId="9345" xr:uid="{00000000-0005-0000-0000-0000D1220000}"/>
    <cellStyle name="Input 9 13" xfId="9346" xr:uid="{00000000-0005-0000-0000-0000D2220000}"/>
    <cellStyle name="Input 9 13 10" xfId="9347" xr:uid="{00000000-0005-0000-0000-0000D3220000}"/>
    <cellStyle name="Input 9 13 10 2" xfId="9348" xr:uid="{00000000-0005-0000-0000-0000D4220000}"/>
    <cellStyle name="Input 9 13 11" xfId="9349" xr:uid="{00000000-0005-0000-0000-0000D5220000}"/>
    <cellStyle name="Input 9 13 11 2" xfId="9350" xr:uid="{00000000-0005-0000-0000-0000D6220000}"/>
    <cellStyle name="Input 9 13 12" xfId="9351" xr:uid="{00000000-0005-0000-0000-0000D7220000}"/>
    <cellStyle name="Input 9 13 12 2" xfId="9352" xr:uid="{00000000-0005-0000-0000-0000D8220000}"/>
    <cellStyle name="Input 9 13 13" xfId="9353" xr:uid="{00000000-0005-0000-0000-0000D9220000}"/>
    <cellStyle name="Input 9 13 13 2" xfId="9354" xr:uid="{00000000-0005-0000-0000-0000DA220000}"/>
    <cellStyle name="Input 9 13 14" xfId="9355" xr:uid="{00000000-0005-0000-0000-0000DB220000}"/>
    <cellStyle name="Input 9 13 14 2" xfId="9356" xr:uid="{00000000-0005-0000-0000-0000DC220000}"/>
    <cellStyle name="Input 9 13 15" xfId="9357" xr:uid="{00000000-0005-0000-0000-0000DD220000}"/>
    <cellStyle name="Input 9 13 15 2" xfId="9358" xr:uid="{00000000-0005-0000-0000-0000DE220000}"/>
    <cellStyle name="Input 9 13 16" xfId="9359" xr:uid="{00000000-0005-0000-0000-0000DF220000}"/>
    <cellStyle name="Input 9 13 2" xfId="9360" xr:uid="{00000000-0005-0000-0000-0000E0220000}"/>
    <cellStyle name="Input 9 13 2 2" xfId="9361" xr:uid="{00000000-0005-0000-0000-0000E1220000}"/>
    <cellStyle name="Input 9 13 3" xfId="9362" xr:uid="{00000000-0005-0000-0000-0000E2220000}"/>
    <cellStyle name="Input 9 13 3 2" xfId="9363" xr:uid="{00000000-0005-0000-0000-0000E3220000}"/>
    <cellStyle name="Input 9 13 4" xfId="9364" xr:uid="{00000000-0005-0000-0000-0000E4220000}"/>
    <cellStyle name="Input 9 13 4 2" xfId="9365" xr:uid="{00000000-0005-0000-0000-0000E5220000}"/>
    <cellStyle name="Input 9 13 5" xfId="9366" xr:uid="{00000000-0005-0000-0000-0000E6220000}"/>
    <cellStyle name="Input 9 13 5 2" xfId="9367" xr:uid="{00000000-0005-0000-0000-0000E7220000}"/>
    <cellStyle name="Input 9 13 6" xfId="9368" xr:uid="{00000000-0005-0000-0000-0000E8220000}"/>
    <cellStyle name="Input 9 13 6 2" xfId="9369" xr:uid="{00000000-0005-0000-0000-0000E9220000}"/>
    <cellStyle name="Input 9 13 7" xfId="9370" xr:uid="{00000000-0005-0000-0000-0000EA220000}"/>
    <cellStyle name="Input 9 13 7 2" xfId="9371" xr:uid="{00000000-0005-0000-0000-0000EB220000}"/>
    <cellStyle name="Input 9 13 8" xfId="9372" xr:uid="{00000000-0005-0000-0000-0000EC220000}"/>
    <cellStyle name="Input 9 13 8 2" xfId="9373" xr:uid="{00000000-0005-0000-0000-0000ED220000}"/>
    <cellStyle name="Input 9 13 9" xfId="9374" xr:uid="{00000000-0005-0000-0000-0000EE220000}"/>
    <cellStyle name="Input 9 13 9 2" xfId="9375" xr:uid="{00000000-0005-0000-0000-0000EF220000}"/>
    <cellStyle name="Input 9 14" xfId="9376" xr:uid="{00000000-0005-0000-0000-0000F0220000}"/>
    <cellStyle name="Input 9 14 10" xfId="9377" xr:uid="{00000000-0005-0000-0000-0000F1220000}"/>
    <cellStyle name="Input 9 14 10 2" xfId="9378" xr:uid="{00000000-0005-0000-0000-0000F2220000}"/>
    <cellStyle name="Input 9 14 11" xfId="9379" xr:uid="{00000000-0005-0000-0000-0000F3220000}"/>
    <cellStyle name="Input 9 14 11 2" xfId="9380" xr:uid="{00000000-0005-0000-0000-0000F4220000}"/>
    <cellStyle name="Input 9 14 12" xfId="9381" xr:uid="{00000000-0005-0000-0000-0000F5220000}"/>
    <cellStyle name="Input 9 14 12 2" xfId="9382" xr:uid="{00000000-0005-0000-0000-0000F6220000}"/>
    <cellStyle name="Input 9 14 13" xfId="9383" xr:uid="{00000000-0005-0000-0000-0000F7220000}"/>
    <cellStyle name="Input 9 14 13 2" xfId="9384" xr:uid="{00000000-0005-0000-0000-0000F8220000}"/>
    <cellStyle name="Input 9 14 14" xfId="9385" xr:uid="{00000000-0005-0000-0000-0000F9220000}"/>
    <cellStyle name="Input 9 14 14 2" xfId="9386" xr:uid="{00000000-0005-0000-0000-0000FA220000}"/>
    <cellStyle name="Input 9 14 15" xfId="9387" xr:uid="{00000000-0005-0000-0000-0000FB220000}"/>
    <cellStyle name="Input 9 14 2" xfId="9388" xr:uid="{00000000-0005-0000-0000-0000FC220000}"/>
    <cellStyle name="Input 9 14 2 2" xfId="9389" xr:uid="{00000000-0005-0000-0000-0000FD220000}"/>
    <cellStyle name="Input 9 14 3" xfId="9390" xr:uid="{00000000-0005-0000-0000-0000FE220000}"/>
    <cellStyle name="Input 9 14 3 2" xfId="9391" xr:uid="{00000000-0005-0000-0000-0000FF220000}"/>
    <cellStyle name="Input 9 14 4" xfId="9392" xr:uid="{00000000-0005-0000-0000-000000230000}"/>
    <cellStyle name="Input 9 14 4 2" xfId="9393" xr:uid="{00000000-0005-0000-0000-000001230000}"/>
    <cellStyle name="Input 9 14 5" xfId="9394" xr:uid="{00000000-0005-0000-0000-000002230000}"/>
    <cellStyle name="Input 9 14 5 2" xfId="9395" xr:uid="{00000000-0005-0000-0000-000003230000}"/>
    <cellStyle name="Input 9 14 6" xfId="9396" xr:uid="{00000000-0005-0000-0000-000004230000}"/>
    <cellStyle name="Input 9 14 6 2" xfId="9397" xr:uid="{00000000-0005-0000-0000-000005230000}"/>
    <cellStyle name="Input 9 14 7" xfId="9398" xr:uid="{00000000-0005-0000-0000-000006230000}"/>
    <cellStyle name="Input 9 14 7 2" xfId="9399" xr:uid="{00000000-0005-0000-0000-000007230000}"/>
    <cellStyle name="Input 9 14 8" xfId="9400" xr:uid="{00000000-0005-0000-0000-000008230000}"/>
    <cellStyle name="Input 9 14 8 2" xfId="9401" xr:uid="{00000000-0005-0000-0000-000009230000}"/>
    <cellStyle name="Input 9 14 9" xfId="9402" xr:uid="{00000000-0005-0000-0000-00000A230000}"/>
    <cellStyle name="Input 9 14 9 2" xfId="9403" xr:uid="{00000000-0005-0000-0000-00000B230000}"/>
    <cellStyle name="Input 9 15" xfId="9404" xr:uid="{00000000-0005-0000-0000-00000C230000}"/>
    <cellStyle name="Input 9 15 2" xfId="9405" xr:uid="{00000000-0005-0000-0000-00000D230000}"/>
    <cellStyle name="Input 9 16" xfId="9406" xr:uid="{00000000-0005-0000-0000-00000E230000}"/>
    <cellStyle name="Input 9 16 2" xfId="9407" xr:uid="{00000000-0005-0000-0000-00000F230000}"/>
    <cellStyle name="Input 9 17" xfId="9408" xr:uid="{00000000-0005-0000-0000-000010230000}"/>
    <cellStyle name="Input 9 17 2" xfId="9409" xr:uid="{00000000-0005-0000-0000-000011230000}"/>
    <cellStyle name="Input 9 18" xfId="9410" xr:uid="{00000000-0005-0000-0000-000012230000}"/>
    <cellStyle name="Input 9 18 2" xfId="9411" xr:uid="{00000000-0005-0000-0000-000013230000}"/>
    <cellStyle name="Input 9 19" xfId="9412" xr:uid="{00000000-0005-0000-0000-000014230000}"/>
    <cellStyle name="Input 9 19 2" xfId="9413" xr:uid="{00000000-0005-0000-0000-000015230000}"/>
    <cellStyle name="Input 9 2" xfId="9414" xr:uid="{00000000-0005-0000-0000-000016230000}"/>
    <cellStyle name="Input 9 2 10" xfId="9415" xr:uid="{00000000-0005-0000-0000-000017230000}"/>
    <cellStyle name="Input 9 2 10 10" xfId="9416" xr:uid="{00000000-0005-0000-0000-000018230000}"/>
    <cellStyle name="Input 9 2 10 10 2" xfId="9417" xr:uid="{00000000-0005-0000-0000-000019230000}"/>
    <cellStyle name="Input 9 2 10 11" xfId="9418" xr:uid="{00000000-0005-0000-0000-00001A230000}"/>
    <cellStyle name="Input 9 2 10 11 2" xfId="9419" xr:uid="{00000000-0005-0000-0000-00001B230000}"/>
    <cellStyle name="Input 9 2 10 12" xfId="9420" xr:uid="{00000000-0005-0000-0000-00001C230000}"/>
    <cellStyle name="Input 9 2 10 12 2" xfId="9421" xr:uid="{00000000-0005-0000-0000-00001D230000}"/>
    <cellStyle name="Input 9 2 10 13" xfId="9422" xr:uid="{00000000-0005-0000-0000-00001E230000}"/>
    <cellStyle name="Input 9 2 10 13 2" xfId="9423" xr:uid="{00000000-0005-0000-0000-00001F230000}"/>
    <cellStyle name="Input 9 2 10 14" xfId="9424" xr:uid="{00000000-0005-0000-0000-000020230000}"/>
    <cellStyle name="Input 9 2 10 14 2" xfId="9425" xr:uid="{00000000-0005-0000-0000-000021230000}"/>
    <cellStyle name="Input 9 2 10 15" xfId="9426" xr:uid="{00000000-0005-0000-0000-000022230000}"/>
    <cellStyle name="Input 9 2 10 15 2" xfId="9427" xr:uid="{00000000-0005-0000-0000-000023230000}"/>
    <cellStyle name="Input 9 2 10 16" xfId="9428" xr:uid="{00000000-0005-0000-0000-000024230000}"/>
    <cellStyle name="Input 9 2 10 16 2" xfId="9429" xr:uid="{00000000-0005-0000-0000-000025230000}"/>
    <cellStyle name="Input 9 2 10 17" xfId="9430" xr:uid="{00000000-0005-0000-0000-000026230000}"/>
    <cellStyle name="Input 9 2 10 17 2" xfId="9431" xr:uid="{00000000-0005-0000-0000-000027230000}"/>
    <cellStyle name="Input 9 2 10 18" xfId="9432" xr:uid="{00000000-0005-0000-0000-000028230000}"/>
    <cellStyle name="Input 9 2 10 2" xfId="9433" xr:uid="{00000000-0005-0000-0000-000029230000}"/>
    <cellStyle name="Input 9 2 10 2 2" xfId="9434" xr:uid="{00000000-0005-0000-0000-00002A230000}"/>
    <cellStyle name="Input 9 2 10 3" xfId="9435" xr:uid="{00000000-0005-0000-0000-00002B230000}"/>
    <cellStyle name="Input 9 2 10 3 2" xfId="9436" xr:uid="{00000000-0005-0000-0000-00002C230000}"/>
    <cellStyle name="Input 9 2 10 4" xfId="9437" xr:uid="{00000000-0005-0000-0000-00002D230000}"/>
    <cellStyle name="Input 9 2 10 4 2" xfId="9438" xr:uid="{00000000-0005-0000-0000-00002E230000}"/>
    <cellStyle name="Input 9 2 10 5" xfId="9439" xr:uid="{00000000-0005-0000-0000-00002F230000}"/>
    <cellStyle name="Input 9 2 10 5 2" xfId="9440" xr:uid="{00000000-0005-0000-0000-000030230000}"/>
    <cellStyle name="Input 9 2 10 6" xfId="9441" xr:uid="{00000000-0005-0000-0000-000031230000}"/>
    <cellStyle name="Input 9 2 10 6 2" xfId="9442" xr:uid="{00000000-0005-0000-0000-000032230000}"/>
    <cellStyle name="Input 9 2 10 7" xfId="9443" xr:uid="{00000000-0005-0000-0000-000033230000}"/>
    <cellStyle name="Input 9 2 10 7 2" xfId="9444" xr:uid="{00000000-0005-0000-0000-000034230000}"/>
    <cellStyle name="Input 9 2 10 8" xfId="9445" xr:uid="{00000000-0005-0000-0000-000035230000}"/>
    <cellStyle name="Input 9 2 10 8 2" xfId="9446" xr:uid="{00000000-0005-0000-0000-000036230000}"/>
    <cellStyle name="Input 9 2 10 9" xfId="9447" xr:uid="{00000000-0005-0000-0000-000037230000}"/>
    <cellStyle name="Input 9 2 10 9 2" xfId="9448" xr:uid="{00000000-0005-0000-0000-000038230000}"/>
    <cellStyle name="Input 9 2 11" xfId="9449" xr:uid="{00000000-0005-0000-0000-000039230000}"/>
    <cellStyle name="Input 9 2 11 10" xfId="9450" xr:uid="{00000000-0005-0000-0000-00003A230000}"/>
    <cellStyle name="Input 9 2 11 10 2" xfId="9451" xr:uid="{00000000-0005-0000-0000-00003B230000}"/>
    <cellStyle name="Input 9 2 11 11" xfId="9452" xr:uid="{00000000-0005-0000-0000-00003C230000}"/>
    <cellStyle name="Input 9 2 11 11 2" xfId="9453" xr:uid="{00000000-0005-0000-0000-00003D230000}"/>
    <cellStyle name="Input 9 2 11 12" xfId="9454" xr:uid="{00000000-0005-0000-0000-00003E230000}"/>
    <cellStyle name="Input 9 2 11 12 2" xfId="9455" xr:uid="{00000000-0005-0000-0000-00003F230000}"/>
    <cellStyle name="Input 9 2 11 13" xfId="9456" xr:uid="{00000000-0005-0000-0000-000040230000}"/>
    <cellStyle name="Input 9 2 11 13 2" xfId="9457" xr:uid="{00000000-0005-0000-0000-000041230000}"/>
    <cellStyle name="Input 9 2 11 14" xfId="9458" xr:uid="{00000000-0005-0000-0000-000042230000}"/>
    <cellStyle name="Input 9 2 11 14 2" xfId="9459" xr:uid="{00000000-0005-0000-0000-000043230000}"/>
    <cellStyle name="Input 9 2 11 15" xfId="9460" xr:uid="{00000000-0005-0000-0000-000044230000}"/>
    <cellStyle name="Input 9 2 11 15 2" xfId="9461" xr:uid="{00000000-0005-0000-0000-000045230000}"/>
    <cellStyle name="Input 9 2 11 16" xfId="9462" xr:uid="{00000000-0005-0000-0000-000046230000}"/>
    <cellStyle name="Input 9 2 11 2" xfId="9463" xr:uid="{00000000-0005-0000-0000-000047230000}"/>
    <cellStyle name="Input 9 2 11 2 2" xfId="9464" xr:uid="{00000000-0005-0000-0000-000048230000}"/>
    <cellStyle name="Input 9 2 11 3" xfId="9465" xr:uid="{00000000-0005-0000-0000-000049230000}"/>
    <cellStyle name="Input 9 2 11 3 2" xfId="9466" xr:uid="{00000000-0005-0000-0000-00004A230000}"/>
    <cellStyle name="Input 9 2 11 4" xfId="9467" xr:uid="{00000000-0005-0000-0000-00004B230000}"/>
    <cellStyle name="Input 9 2 11 4 2" xfId="9468" xr:uid="{00000000-0005-0000-0000-00004C230000}"/>
    <cellStyle name="Input 9 2 11 5" xfId="9469" xr:uid="{00000000-0005-0000-0000-00004D230000}"/>
    <cellStyle name="Input 9 2 11 5 2" xfId="9470" xr:uid="{00000000-0005-0000-0000-00004E230000}"/>
    <cellStyle name="Input 9 2 11 6" xfId="9471" xr:uid="{00000000-0005-0000-0000-00004F230000}"/>
    <cellStyle name="Input 9 2 11 6 2" xfId="9472" xr:uid="{00000000-0005-0000-0000-000050230000}"/>
    <cellStyle name="Input 9 2 11 7" xfId="9473" xr:uid="{00000000-0005-0000-0000-000051230000}"/>
    <cellStyle name="Input 9 2 11 7 2" xfId="9474" xr:uid="{00000000-0005-0000-0000-000052230000}"/>
    <cellStyle name="Input 9 2 11 8" xfId="9475" xr:uid="{00000000-0005-0000-0000-000053230000}"/>
    <cellStyle name="Input 9 2 11 8 2" xfId="9476" xr:uid="{00000000-0005-0000-0000-000054230000}"/>
    <cellStyle name="Input 9 2 11 9" xfId="9477" xr:uid="{00000000-0005-0000-0000-000055230000}"/>
    <cellStyle name="Input 9 2 11 9 2" xfId="9478" xr:uid="{00000000-0005-0000-0000-000056230000}"/>
    <cellStyle name="Input 9 2 12" xfId="9479" xr:uid="{00000000-0005-0000-0000-000057230000}"/>
    <cellStyle name="Input 9 2 12 10" xfId="9480" xr:uid="{00000000-0005-0000-0000-000058230000}"/>
    <cellStyle name="Input 9 2 12 10 2" xfId="9481" xr:uid="{00000000-0005-0000-0000-000059230000}"/>
    <cellStyle name="Input 9 2 12 11" xfId="9482" xr:uid="{00000000-0005-0000-0000-00005A230000}"/>
    <cellStyle name="Input 9 2 12 11 2" xfId="9483" xr:uid="{00000000-0005-0000-0000-00005B230000}"/>
    <cellStyle name="Input 9 2 12 12" xfId="9484" xr:uid="{00000000-0005-0000-0000-00005C230000}"/>
    <cellStyle name="Input 9 2 12 12 2" xfId="9485" xr:uid="{00000000-0005-0000-0000-00005D230000}"/>
    <cellStyle name="Input 9 2 12 13" xfId="9486" xr:uid="{00000000-0005-0000-0000-00005E230000}"/>
    <cellStyle name="Input 9 2 12 13 2" xfId="9487" xr:uid="{00000000-0005-0000-0000-00005F230000}"/>
    <cellStyle name="Input 9 2 12 14" xfId="9488" xr:uid="{00000000-0005-0000-0000-000060230000}"/>
    <cellStyle name="Input 9 2 12 14 2" xfId="9489" xr:uid="{00000000-0005-0000-0000-000061230000}"/>
    <cellStyle name="Input 9 2 12 15" xfId="9490" xr:uid="{00000000-0005-0000-0000-000062230000}"/>
    <cellStyle name="Input 9 2 12 15 2" xfId="9491" xr:uid="{00000000-0005-0000-0000-000063230000}"/>
    <cellStyle name="Input 9 2 12 16" xfId="9492" xr:uid="{00000000-0005-0000-0000-000064230000}"/>
    <cellStyle name="Input 9 2 12 2" xfId="9493" xr:uid="{00000000-0005-0000-0000-000065230000}"/>
    <cellStyle name="Input 9 2 12 2 2" xfId="9494" xr:uid="{00000000-0005-0000-0000-000066230000}"/>
    <cellStyle name="Input 9 2 12 3" xfId="9495" xr:uid="{00000000-0005-0000-0000-000067230000}"/>
    <cellStyle name="Input 9 2 12 3 2" xfId="9496" xr:uid="{00000000-0005-0000-0000-000068230000}"/>
    <cellStyle name="Input 9 2 12 4" xfId="9497" xr:uid="{00000000-0005-0000-0000-000069230000}"/>
    <cellStyle name="Input 9 2 12 4 2" xfId="9498" xr:uid="{00000000-0005-0000-0000-00006A230000}"/>
    <cellStyle name="Input 9 2 12 5" xfId="9499" xr:uid="{00000000-0005-0000-0000-00006B230000}"/>
    <cellStyle name="Input 9 2 12 5 2" xfId="9500" xr:uid="{00000000-0005-0000-0000-00006C230000}"/>
    <cellStyle name="Input 9 2 12 6" xfId="9501" xr:uid="{00000000-0005-0000-0000-00006D230000}"/>
    <cellStyle name="Input 9 2 12 6 2" xfId="9502" xr:uid="{00000000-0005-0000-0000-00006E230000}"/>
    <cellStyle name="Input 9 2 12 7" xfId="9503" xr:uid="{00000000-0005-0000-0000-00006F230000}"/>
    <cellStyle name="Input 9 2 12 7 2" xfId="9504" xr:uid="{00000000-0005-0000-0000-000070230000}"/>
    <cellStyle name="Input 9 2 12 8" xfId="9505" xr:uid="{00000000-0005-0000-0000-000071230000}"/>
    <cellStyle name="Input 9 2 12 8 2" xfId="9506" xr:uid="{00000000-0005-0000-0000-000072230000}"/>
    <cellStyle name="Input 9 2 12 9" xfId="9507" xr:uid="{00000000-0005-0000-0000-000073230000}"/>
    <cellStyle name="Input 9 2 12 9 2" xfId="9508" xr:uid="{00000000-0005-0000-0000-000074230000}"/>
    <cellStyle name="Input 9 2 13" xfId="9509" xr:uid="{00000000-0005-0000-0000-000075230000}"/>
    <cellStyle name="Input 9 2 13 10" xfId="9510" xr:uid="{00000000-0005-0000-0000-000076230000}"/>
    <cellStyle name="Input 9 2 13 10 2" xfId="9511" xr:uid="{00000000-0005-0000-0000-000077230000}"/>
    <cellStyle name="Input 9 2 13 11" xfId="9512" xr:uid="{00000000-0005-0000-0000-000078230000}"/>
    <cellStyle name="Input 9 2 13 11 2" xfId="9513" xr:uid="{00000000-0005-0000-0000-000079230000}"/>
    <cellStyle name="Input 9 2 13 12" xfId="9514" xr:uid="{00000000-0005-0000-0000-00007A230000}"/>
    <cellStyle name="Input 9 2 13 12 2" xfId="9515" xr:uid="{00000000-0005-0000-0000-00007B230000}"/>
    <cellStyle name="Input 9 2 13 13" xfId="9516" xr:uid="{00000000-0005-0000-0000-00007C230000}"/>
    <cellStyle name="Input 9 2 13 13 2" xfId="9517" xr:uid="{00000000-0005-0000-0000-00007D230000}"/>
    <cellStyle name="Input 9 2 13 14" xfId="9518" xr:uid="{00000000-0005-0000-0000-00007E230000}"/>
    <cellStyle name="Input 9 2 13 14 2" xfId="9519" xr:uid="{00000000-0005-0000-0000-00007F230000}"/>
    <cellStyle name="Input 9 2 13 15" xfId="9520" xr:uid="{00000000-0005-0000-0000-000080230000}"/>
    <cellStyle name="Input 9 2 13 2" xfId="9521" xr:uid="{00000000-0005-0000-0000-000081230000}"/>
    <cellStyle name="Input 9 2 13 2 2" xfId="9522" xr:uid="{00000000-0005-0000-0000-000082230000}"/>
    <cellStyle name="Input 9 2 13 3" xfId="9523" xr:uid="{00000000-0005-0000-0000-000083230000}"/>
    <cellStyle name="Input 9 2 13 3 2" xfId="9524" xr:uid="{00000000-0005-0000-0000-000084230000}"/>
    <cellStyle name="Input 9 2 13 4" xfId="9525" xr:uid="{00000000-0005-0000-0000-000085230000}"/>
    <cellStyle name="Input 9 2 13 4 2" xfId="9526" xr:uid="{00000000-0005-0000-0000-000086230000}"/>
    <cellStyle name="Input 9 2 13 5" xfId="9527" xr:uid="{00000000-0005-0000-0000-000087230000}"/>
    <cellStyle name="Input 9 2 13 5 2" xfId="9528" xr:uid="{00000000-0005-0000-0000-000088230000}"/>
    <cellStyle name="Input 9 2 13 6" xfId="9529" xr:uid="{00000000-0005-0000-0000-000089230000}"/>
    <cellStyle name="Input 9 2 13 6 2" xfId="9530" xr:uid="{00000000-0005-0000-0000-00008A230000}"/>
    <cellStyle name="Input 9 2 13 7" xfId="9531" xr:uid="{00000000-0005-0000-0000-00008B230000}"/>
    <cellStyle name="Input 9 2 13 7 2" xfId="9532" xr:uid="{00000000-0005-0000-0000-00008C230000}"/>
    <cellStyle name="Input 9 2 13 8" xfId="9533" xr:uid="{00000000-0005-0000-0000-00008D230000}"/>
    <cellStyle name="Input 9 2 13 8 2" xfId="9534" xr:uid="{00000000-0005-0000-0000-00008E230000}"/>
    <cellStyle name="Input 9 2 13 9" xfId="9535" xr:uid="{00000000-0005-0000-0000-00008F230000}"/>
    <cellStyle name="Input 9 2 13 9 2" xfId="9536" xr:uid="{00000000-0005-0000-0000-000090230000}"/>
    <cellStyle name="Input 9 2 14" xfId="9537" xr:uid="{00000000-0005-0000-0000-000091230000}"/>
    <cellStyle name="Input 9 2 14 2" xfId="9538" xr:uid="{00000000-0005-0000-0000-000092230000}"/>
    <cellStyle name="Input 9 2 15" xfId="9539" xr:uid="{00000000-0005-0000-0000-000093230000}"/>
    <cellStyle name="Input 9 2 15 2" xfId="9540" xr:uid="{00000000-0005-0000-0000-000094230000}"/>
    <cellStyle name="Input 9 2 16" xfId="9541" xr:uid="{00000000-0005-0000-0000-000095230000}"/>
    <cellStyle name="Input 9 2 16 2" xfId="9542" xr:uid="{00000000-0005-0000-0000-000096230000}"/>
    <cellStyle name="Input 9 2 17" xfId="9543" xr:uid="{00000000-0005-0000-0000-000097230000}"/>
    <cellStyle name="Input 9 2 17 2" xfId="9544" xr:uid="{00000000-0005-0000-0000-000098230000}"/>
    <cellStyle name="Input 9 2 18" xfId="9545" xr:uid="{00000000-0005-0000-0000-000099230000}"/>
    <cellStyle name="Input 9 2 18 2" xfId="9546" xr:uid="{00000000-0005-0000-0000-00009A230000}"/>
    <cellStyle name="Input 9 2 19" xfId="9547" xr:uid="{00000000-0005-0000-0000-00009B230000}"/>
    <cellStyle name="Input 9 2 19 2" xfId="9548" xr:uid="{00000000-0005-0000-0000-00009C230000}"/>
    <cellStyle name="Input 9 2 2" xfId="9549" xr:uid="{00000000-0005-0000-0000-00009D230000}"/>
    <cellStyle name="Input 9 2 2 10" xfId="9550" xr:uid="{00000000-0005-0000-0000-00009E230000}"/>
    <cellStyle name="Input 9 2 2 10 2" xfId="9551" xr:uid="{00000000-0005-0000-0000-00009F230000}"/>
    <cellStyle name="Input 9 2 2 11" xfId="9552" xr:uid="{00000000-0005-0000-0000-0000A0230000}"/>
    <cellStyle name="Input 9 2 2 11 2" xfId="9553" xr:uid="{00000000-0005-0000-0000-0000A1230000}"/>
    <cellStyle name="Input 9 2 2 12" xfId="9554" xr:uid="{00000000-0005-0000-0000-0000A2230000}"/>
    <cellStyle name="Input 9 2 2 12 2" xfId="9555" xr:uid="{00000000-0005-0000-0000-0000A3230000}"/>
    <cellStyle name="Input 9 2 2 13" xfId="9556" xr:uid="{00000000-0005-0000-0000-0000A4230000}"/>
    <cellStyle name="Input 9 2 2 13 2" xfId="9557" xr:uid="{00000000-0005-0000-0000-0000A5230000}"/>
    <cellStyle name="Input 9 2 2 14" xfId="9558" xr:uid="{00000000-0005-0000-0000-0000A6230000}"/>
    <cellStyle name="Input 9 2 2 14 2" xfId="9559" xr:uid="{00000000-0005-0000-0000-0000A7230000}"/>
    <cellStyle name="Input 9 2 2 15" xfId="9560" xr:uid="{00000000-0005-0000-0000-0000A8230000}"/>
    <cellStyle name="Input 9 2 2 15 2" xfId="9561" xr:uid="{00000000-0005-0000-0000-0000A9230000}"/>
    <cellStyle name="Input 9 2 2 16" xfId="9562" xr:uid="{00000000-0005-0000-0000-0000AA230000}"/>
    <cellStyle name="Input 9 2 2 16 2" xfId="9563" xr:uid="{00000000-0005-0000-0000-0000AB230000}"/>
    <cellStyle name="Input 9 2 2 17" xfId="9564" xr:uid="{00000000-0005-0000-0000-0000AC230000}"/>
    <cellStyle name="Input 9 2 2 17 2" xfId="9565" xr:uid="{00000000-0005-0000-0000-0000AD230000}"/>
    <cellStyle name="Input 9 2 2 18" xfId="9566" xr:uid="{00000000-0005-0000-0000-0000AE230000}"/>
    <cellStyle name="Input 9 2 2 18 2" xfId="9567" xr:uid="{00000000-0005-0000-0000-0000AF230000}"/>
    <cellStyle name="Input 9 2 2 19" xfId="9568" xr:uid="{00000000-0005-0000-0000-0000B0230000}"/>
    <cellStyle name="Input 9 2 2 19 2" xfId="9569" xr:uid="{00000000-0005-0000-0000-0000B1230000}"/>
    <cellStyle name="Input 9 2 2 2" xfId="9570" xr:uid="{00000000-0005-0000-0000-0000B2230000}"/>
    <cellStyle name="Input 9 2 2 2 10" xfId="9571" xr:uid="{00000000-0005-0000-0000-0000B3230000}"/>
    <cellStyle name="Input 9 2 2 2 10 2" xfId="9572" xr:uid="{00000000-0005-0000-0000-0000B4230000}"/>
    <cellStyle name="Input 9 2 2 2 11" xfId="9573" xr:uid="{00000000-0005-0000-0000-0000B5230000}"/>
    <cellStyle name="Input 9 2 2 2 11 2" xfId="9574" xr:uid="{00000000-0005-0000-0000-0000B6230000}"/>
    <cellStyle name="Input 9 2 2 2 12" xfId="9575" xr:uid="{00000000-0005-0000-0000-0000B7230000}"/>
    <cellStyle name="Input 9 2 2 2 12 2" xfId="9576" xr:uid="{00000000-0005-0000-0000-0000B8230000}"/>
    <cellStyle name="Input 9 2 2 2 13" xfId="9577" xr:uid="{00000000-0005-0000-0000-0000B9230000}"/>
    <cellStyle name="Input 9 2 2 2 13 2" xfId="9578" xr:uid="{00000000-0005-0000-0000-0000BA230000}"/>
    <cellStyle name="Input 9 2 2 2 14" xfId="9579" xr:uid="{00000000-0005-0000-0000-0000BB230000}"/>
    <cellStyle name="Input 9 2 2 2 14 2" xfId="9580" xr:uid="{00000000-0005-0000-0000-0000BC230000}"/>
    <cellStyle name="Input 9 2 2 2 15" xfId="9581" xr:uid="{00000000-0005-0000-0000-0000BD230000}"/>
    <cellStyle name="Input 9 2 2 2 15 2" xfId="9582" xr:uid="{00000000-0005-0000-0000-0000BE230000}"/>
    <cellStyle name="Input 9 2 2 2 16" xfId="9583" xr:uid="{00000000-0005-0000-0000-0000BF230000}"/>
    <cellStyle name="Input 9 2 2 2 16 2" xfId="9584" xr:uid="{00000000-0005-0000-0000-0000C0230000}"/>
    <cellStyle name="Input 9 2 2 2 17" xfId="9585" xr:uid="{00000000-0005-0000-0000-0000C1230000}"/>
    <cellStyle name="Input 9 2 2 2 17 2" xfId="9586" xr:uid="{00000000-0005-0000-0000-0000C2230000}"/>
    <cellStyle name="Input 9 2 2 2 18" xfId="9587" xr:uid="{00000000-0005-0000-0000-0000C3230000}"/>
    <cellStyle name="Input 9 2 2 2 18 2" xfId="9588" xr:uid="{00000000-0005-0000-0000-0000C4230000}"/>
    <cellStyle name="Input 9 2 2 2 19" xfId="9589" xr:uid="{00000000-0005-0000-0000-0000C5230000}"/>
    <cellStyle name="Input 9 2 2 2 2" xfId="9590" xr:uid="{00000000-0005-0000-0000-0000C6230000}"/>
    <cellStyle name="Input 9 2 2 2 2 2" xfId="9591" xr:uid="{00000000-0005-0000-0000-0000C7230000}"/>
    <cellStyle name="Input 9 2 2 2 3" xfId="9592" xr:uid="{00000000-0005-0000-0000-0000C8230000}"/>
    <cellStyle name="Input 9 2 2 2 3 2" xfId="9593" xr:uid="{00000000-0005-0000-0000-0000C9230000}"/>
    <cellStyle name="Input 9 2 2 2 4" xfId="9594" xr:uid="{00000000-0005-0000-0000-0000CA230000}"/>
    <cellStyle name="Input 9 2 2 2 4 2" xfId="9595" xr:uid="{00000000-0005-0000-0000-0000CB230000}"/>
    <cellStyle name="Input 9 2 2 2 5" xfId="9596" xr:uid="{00000000-0005-0000-0000-0000CC230000}"/>
    <cellStyle name="Input 9 2 2 2 5 2" xfId="9597" xr:uid="{00000000-0005-0000-0000-0000CD230000}"/>
    <cellStyle name="Input 9 2 2 2 6" xfId="9598" xr:uid="{00000000-0005-0000-0000-0000CE230000}"/>
    <cellStyle name="Input 9 2 2 2 6 2" xfId="9599" xr:uid="{00000000-0005-0000-0000-0000CF230000}"/>
    <cellStyle name="Input 9 2 2 2 7" xfId="9600" xr:uid="{00000000-0005-0000-0000-0000D0230000}"/>
    <cellStyle name="Input 9 2 2 2 7 2" xfId="9601" xr:uid="{00000000-0005-0000-0000-0000D1230000}"/>
    <cellStyle name="Input 9 2 2 2 8" xfId="9602" xr:uid="{00000000-0005-0000-0000-0000D2230000}"/>
    <cellStyle name="Input 9 2 2 2 8 2" xfId="9603" xr:uid="{00000000-0005-0000-0000-0000D3230000}"/>
    <cellStyle name="Input 9 2 2 2 9" xfId="9604" xr:uid="{00000000-0005-0000-0000-0000D4230000}"/>
    <cellStyle name="Input 9 2 2 2 9 2" xfId="9605" xr:uid="{00000000-0005-0000-0000-0000D5230000}"/>
    <cellStyle name="Input 9 2 2 20" xfId="9606" xr:uid="{00000000-0005-0000-0000-0000D6230000}"/>
    <cellStyle name="Input 9 2 2 3" xfId="9607" xr:uid="{00000000-0005-0000-0000-0000D7230000}"/>
    <cellStyle name="Input 9 2 2 3 10" xfId="9608" xr:uid="{00000000-0005-0000-0000-0000D8230000}"/>
    <cellStyle name="Input 9 2 2 3 10 2" xfId="9609" xr:uid="{00000000-0005-0000-0000-0000D9230000}"/>
    <cellStyle name="Input 9 2 2 3 11" xfId="9610" xr:uid="{00000000-0005-0000-0000-0000DA230000}"/>
    <cellStyle name="Input 9 2 2 3 11 2" xfId="9611" xr:uid="{00000000-0005-0000-0000-0000DB230000}"/>
    <cellStyle name="Input 9 2 2 3 12" xfId="9612" xr:uid="{00000000-0005-0000-0000-0000DC230000}"/>
    <cellStyle name="Input 9 2 2 3 12 2" xfId="9613" xr:uid="{00000000-0005-0000-0000-0000DD230000}"/>
    <cellStyle name="Input 9 2 2 3 13" xfId="9614" xr:uid="{00000000-0005-0000-0000-0000DE230000}"/>
    <cellStyle name="Input 9 2 2 3 13 2" xfId="9615" xr:uid="{00000000-0005-0000-0000-0000DF230000}"/>
    <cellStyle name="Input 9 2 2 3 14" xfId="9616" xr:uid="{00000000-0005-0000-0000-0000E0230000}"/>
    <cellStyle name="Input 9 2 2 3 14 2" xfId="9617" xr:uid="{00000000-0005-0000-0000-0000E1230000}"/>
    <cellStyle name="Input 9 2 2 3 15" xfId="9618" xr:uid="{00000000-0005-0000-0000-0000E2230000}"/>
    <cellStyle name="Input 9 2 2 3 15 2" xfId="9619" xr:uid="{00000000-0005-0000-0000-0000E3230000}"/>
    <cellStyle name="Input 9 2 2 3 16" xfId="9620" xr:uid="{00000000-0005-0000-0000-0000E4230000}"/>
    <cellStyle name="Input 9 2 2 3 16 2" xfId="9621" xr:uid="{00000000-0005-0000-0000-0000E5230000}"/>
    <cellStyle name="Input 9 2 2 3 17" xfId="9622" xr:uid="{00000000-0005-0000-0000-0000E6230000}"/>
    <cellStyle name="Input 9 2 2 3 17 2" xfId="9623" xr:uid="{00000000-0005-0000-0000-0000E7230000}"/>
    <cellStyle name="Input 9 2 2 3 18" xfId="9624" xr:uid="{00000000-0005-0000-0000-0000E8230000}"/>
    <cellStyle name="Input 9 2 2 3 18 2" xfId="9625" xr:uid="{00000000-0005-0000-0000-0000E9230000}"/>
    <cellStyle name="Input 9 2 2 3 19" xfId="9626" xr:uid="{00000000-0005-0000-0000-0000EA230000}"/>
    <cellStyle name="Input 9 2 2 3 2" xfId="9627" xr:uid="{00000000-0005-0000-0000-0000EB230000}"/>
    <cellStyle name="Input 9 2 2 3 2 2" xfId="9628" xr:uid="{00000000-0005-0000-0000-0000EC230000}"/>
    <cellStyle name="Input 9 2 2 3 3" xfId="9629" xr:uid="{00000000-0005-0000-0000-0000ED230000}"/>
    <cellStyle name="Input 9 2 2 3 3 2" xfId="9630" xr:uid="{00000000-0005-0000-0000-0000EE230000}"/>
    <cellStyle name="Input 9 2 2 3 4" xfId="9631" xr:uid="{00000000-0005-0000-0000-0000EF230000}"/>
    <cellStyle name="Input 9 2 2 3 4 2" xfId="9632" xr:uid="{00000000-0005-0000-0000-0000F0230000}"/>
    <cellStyle name="Input 9 2 2 3 5" xfId="9633" xr:uid="{00000000-0005-0000-0000-0000F1230000}"/>
    <cellStyle name="Input 9 2 2 3 5 2" xfId="9634" xr:uid="{00000000-0005-0000-0000-0000F2230000}"/>
    <cellStyle name="Input 9 2 2 3 6" xfId="9635" xr:uid="{00000000-0005-0000-0000-0000F3230000}"/>
    <cellStyle name="Input 9 2 2 3 6 2" xfId="9636" xr:uid="{00000000-0005-0000-0000-0000F4230000}"/>
    <cellStyle name="Input 9 2 2 3 7" xfId="9637" xr:uid="{00000000-0005-0000-0000-0000F5230000}"/>
    <cellStyle name="Input 9 2 2 3 7 2" xfId="9638" xr:uid="{00000000-0005-0000-0000-0000F6230000}"/>
    <cellStyle name="Input 9 2 2 3 8" xfId="9639" xr:uid="{00000000-0005-0000-0000-0000F7230000}"/>
    <cellStyle name="Input 9 2 2 3 8 2" xfId="9640" xr:uid="{00000000-0005-0000-0000-0000F8230000}"/>
    <cellStyle name="Input 9 2 2 3 9" xfId="9641" xr:uid="{00000000-0005-0000-0000-0000F9230000}"/>
    <cellStyle name="Input 9 2 2 3 9 2" xfId="9642" xr:uid="{00000000-0005-0000-0000-0000FA230000}"/>
    <cellStyle name="Input 9 2 2 4" xfId="9643" xr:uid="{00000000-0005-0000-0000-0000FB230000}"/>
    <cellStyle name="Input 9 2 2 4 10" xfId="9644" xr:uid="{00000000-0005-0000-0000-0000FC230000}"/>
    <cellStyle name="Input 9 2 2 4 10 2" xfId="9645" xr:uid="{00000000-0005-0000-0000-0000FD230000}"/>
    <cellStyle name="Input 9 2 2 4 11" xfId="9646" xr:uid="{00000000-0005-0000-0000-0000FE230000}"/>
    <cellStyle name="Input 9 2 2 4 11 2" xfId="9647" xr:uid="{00000000-0005-0000-0000-0000FF230000}"/>
    <cellStyle name="Input 9 2 2 4 12" xfId="9648" xr:uid="{00000000-0005-0000-0000-000000240000}"/>
    <cellStyle name="Input 9 2 2 4 12 2" xfId="9649" xr:uid="{00000000-0005-0000-0000-000001240000}"/>
    <cellStyle name="Input 9 2 2 4 13" xfId="9650" xr:uid="{00000000-0005-0000-0000-000002240000}"/>
    <cellStyle name="Input 9 2 2 4 13 2" xfId="9651" xr:uid="{00000000-0005-0000-0000-000003240000}"/>
    <cellStyle name="Input 9 2 2 4 14" xfId="9652" xr:uid="{00000000-0005-0000-0000-000004240000}"/>
    <cellStyle name="Input 9 2 2 4 14 2" xfId="9653" xr:uid="{00000000-0005-0000-0000-000005240000}"/>
    <cellStyle name="Input 9 2 2 4 15" xfId="9654" xr:uid="{00000000-0005-0000-0000-000006240000}"/>
    <cellStyle name="Input 9 2 2 4 15 2" xfId="9655" xr:uid="{00000000-0005-0000-0000-000007240000}"/>
    <cellStyle name="Input 9 2 2 4 16" xfId="9656" xr:uid="{00000000-0005-0000-0000-000008240000}"/>
    <cellStyle name="Input 9 2 2 4 2" xfId="9657" xr:uid="{00000000-0005-0000-0000-000009240000}"/>
    <cellStyle name="Input 9 2 2 4 2 2" xfId="9658" xr:uid="{00000000-0005-0000-0000-00000A240000}"/>
    <cellStyle name="Input 9 2 2 4 3" xfId="9659" xr:uid="{00000000-0005-0000-0000-00000B240000}"/>
    <cellStyle name="Input 9 2 2 4 3 2" xfId="9660" xr:uid="{00000000-0005-0000-0000-00000C240000}"/>
    <cellStyle name="Input 9 2 2 4 4" xfId="9661" xr:uid="{00000000-0005-0000-0000-00000D240000}"/>
    <cellStyle name="Input 9 2 2 4 4 2" xfId="9662" xr:uid="{00000000-0005-0000-0000-00000E240000}"/>
    <cellStyle name="Input 9 2 2 4 5" xfId="9663" xr:uid="{00000000-0005-0000-0000-00000F240000}"/>
    <cellStyle name="Input 9 2 2 4 5 2" xfId="9664" xr:uid="{00000000-0005-0000-0000-000010240000}"/>
    <cellStyle name="Input 9 2 2 4 6" xfId="9665" xr:uid="{00000000-0005-0000-0000-000011240000}"/>
    <cellStyle name="Input 9 2 2 4 6 2" xfId="9666" xr:uid="{00000000-0005-0000-0000-000012240000}"/>
    <cellStyle name="Input 9 2 2 4 7" xfId="9667" xr:uid="{00000000-0005-0000-0000-000013240000}"/>
    <cellStyle name="Input 9 2 2 4 7 2" xfId="9668" xr:uid="{00000000-0005-0000-0000-000014240000}"/>
    <cellStyle name="Input 9 2 2 4 8" xfId="9669" xr:uid="{00000000-0005-0000-0000-000015240000}"/>
    <cellStyle name="Input 9 2 2 4 8 2" xfId="9670" xr:uid="{00000000-0005-0000-0000-000016240000}"/>
    <cellStyle name="Input 9 2 2 4 9" xfId="9671" xr:uid="{00000000-0005-0000-0000-000017240000}"/>
    <cellStyle name="Input 9 2 2 4 9 2" xfId="9672" xr:uid="{00000000-0005-0000-0000-000018240000}"/>
    <cellStyle name="Input 9 2 2 5" xfId="9673" xr:uid="{00000000-0005-0000-0000-000019240000}"/>
    <cellStyle name="Input 9 2 2 5 10" xfId="9674" xr:uid="{00000000-0005-0000-0000-00001A240000}"/>
    <cellStyle name="Input 9 2 2 5 10 2" xfId="9675" xr:uid="{00000000-0005-0000-0000-00001B240000}"/>
    <cellStyle name="Input 9 2 2 5 11" xfId="9676" xr:uid="{00000000-0005-0000-0000-00001C240000}"/>
    <cellStyle name="Input 9 2 2 5 11 2" xfId="9677" xr:uid="{00000000-0005-0000-0000-00001D240000}"/>
    <cellStyle name="Input 9 2 2 5 12" xfId="9678" xr:uid="{00000000-0005-0000-0000-00001E240000}"/>
    <cellStyle name="Input 9 2 2 5 12 2" xfId="9679" xr:uid="{00000000-0005-0000-0000-00001F240000}"/>
    <cellStyle name="Input 9 2 2 5 13" xfId="9680" xr:uid="{00000000-0005-0000-0000-000020240000}"/>
    <cellStyle name="Input 9 2 2 5 13 2" xfId="9681" xr:uid="{00000000-0005-0000-0000-000021240000}"/>
    <cellStyle name="Input 9 2 2 5 14" xfId="9682" xr:uid="{00000000-0005-0000-0000-000022240000}"/>
    <cellStyle name="Input 9 2 2 5 14 2" xfId="9683" xr:uid="{00000000-0005-0000-0000-000023240000}"/>
    <cellStyle name="Input 9 2 2 5 15" xfId="9684" xr:uid="{00000000-0005-0000-0000-000024240000}"/>
    <cellStyle name="Input 9 2 2 5 15 2" xfId="9685" xr:uid="{00000000-0005-0000-0000-000025240000}"/>
    <cellStyle name="Input 9 2 2 5 16" xfId="9686" xr:uid="{00000000-0005-0000-0000-000026240000}"/>
    <cellStyle name="Input 9 2 2 5 2" xfId="9687" xr:uid="{00000000-0005-0000-0000-000027240000}"/>
    <cellStyle name="Input 9 2 2 5 2 2" xfId="9688" xr:uid="{00000000-0005-0000-0000-000028240000}"/>
    <cellStyle name="Input 9 2 2 5 3" xfId="9689" xr:uid="{00000000-0005-0000-0000-000029240000}"/>
    <cellStyle name="Input 9 2 2 5 3 2" xfId="9690" xr:uid="{00000000-0005-0000-0000-00002A240000}"/>
    <cellStyle name="Input 9 2 2 5 4" xfId="9691" xr:uid="{00000000-0005-0000-0000-00002B240000}"/>
    <cellStyle name="Input 9 2 2 5 4 2" xfId="9692" xr:uid="{00000000-0005-0000-0000-00002C240000}"/>
    <cellStyle name="Input 9 2 2 5 5" xfId="9693" xr:uid="{00000000-0005-0000-0000-00002D240000}"/>
    <cellStyle name="Input 9 2 2 5 5 2" xfId="9694" xr:uid="{00000000-0005-0000-0000-00002E240000}"/>
    <cellStyle name="Input 9 2 2 5 6" xfId="9695" xr:uid="{00000000-0005-0000-0000-00002F240000}"/>
    <cellStyle name="Input 9 2 2 5 6 2" xfId="9696" xr:uid="{00000000-0005-0000-0000-000030240000}"/>
    <cellStyle name="Input 9 2 2 5 7" xfId="9697" xr:uid="{00000000-0005-0000-0000-000031240000}"/>
    <cellStyle name="Input 9 2 2 5 7 2" xfId="9698" xr:uid="{00000000-0005-0000-0000-000032240000}"/>
    <cellStyle name="Input 9 2 2 5 8" xfId="9699" xr:uid="{00000000-0005-0000-0000-000033240000}"/>
    <cellStyle name="Input 9 2 2 5 8 2" xfId="9700" xr:uid="{00000000-0005-0000-0000-000034240000}"/>
    <cellStyle name="Input 9 2 2 5 9" xfId="9701" xr:uid="{00000000-0005-0000-0000-000035240000}"/>
    <cellStyle name="Input 9 2 2 5 9 2" xfId="9702" xr:uid="{00000000-0005-0000-0000-000036240000}"/>
    <cellStyle name="Input 9 2 2 6" xfId="9703" xr:uid="{00000000-0005-0000-0000-000037240000}"/>
    <cellStyle name="Input 9 2 2 6 10" xfId="9704" xr:uid="{00000000-0005-0000-0000-000038240000}"/>
    <cellStyle name="Input 9 2 2 6 10 2" xfId="9705" xr:uid="{00000000-0005-0000-0000-000039240000}"/>
    <cellStyle name="Input 9 2 2 6 11" xfId="9706" xr:uid="{00000000-0005-0000-0000-00003A240000}"/>
    <cellStyle name="Input 9 2 2 6 11 2" xfId="9707" xr:uid="{00000000-0005-0000-0000-00003B240000}"/>
    <cellStyle name="Input 9 2 2 6 12" xfId="9708" xr:uid="{00000000-0005-0000-0000-00003C240000}"/>
    <cellStyle name="Input 9 2 2 6 12 2" xfId="9709" xr:uid="{00000000-0005-0000-0000-00003D240000}"/>
    <cellStyle name="Input 9 2 2 6 13" xfId="9710" xr:uid="{00000000-0005-0000-0000-00003E240000}"/>
    <cellStyle name="Input 9 2 2 6 13 2" xfId="9711" xr:uid="{00000000-0005-0000-0000-00003F240000}"/>
    <cellStyle name="Input 9 2 2 6 14" xfId="9712" xr:uid="{00000000-0005-0000-0000-000040240000}"/>
    <cellStyle name="Input 9 2 2 6 14 2" xfId="9713" xr:uid="{00000000-0005-0000-0000-000041240000}"/>
    <cellStyle name="Input 9 2 2 6 15" xfId="9714" xr:uid="{00000000-0005-0000-0000-000042240000}"/>
    <cellStyle name="Input 9 2 2 6 2" xfId="9715" xr:uid="{00000000-0005-0000-0000-000043240000}"/>
    <cellStyle name="Input 9 2 2 6 2 2" xfId="9716" xr:uid="{00000000-0005-0000-0000-000044240000}"/>
    <cellStyle name="Input 9 2 2 6 3" xfId="9717" xr:uid="{00000000-0005-0000-0000-000045240000}"/>
    <cellStyle name="Input 9 2 2 6 3 2" xfId="9718" xr:uid="{00000000-0005-0000-0000-000046240000}"/>
    <cellStyle name="Input 9 2 2 6 4" xfId="9719" xr:uid="{00000000-0005-0000-0000-000047240000}"/>
    <cellStyle name="Input 9 2 2 6 4 2" xfId="9720" xr:uid="{00000000-0005-0000-0000-000048240000}"/>
    <cellStyle name="Input 9 2 2 6 5" xfId="9721" xr:uid="{00000000-0005-0000-0000-000049240000}"/>
    <cellStyle name="Input 9 2 2 6 5 2" xfId="9722" xr:uid="{00000000-0005-0000-0000-00004A240000}"/>
    <cellStyle name="Input 9 2 2 6 6" xfId="9723" xr:uid="{00000000-0005-0000-0000-00004B240000}"/>
    <cellStyle name="Input 9 2 2 6 6 2" xfId="9724" xr:uid="{00000000-0005-0000-0000-00004C240000}"/>
    <cellStyle name="Input 9 2 2 6 7" xfId="9725" xr:uid="{00000000-0005-0000-0000-00004D240000}"/>
    <cellStyle name="Input 9 2 2 6 7 2" xfId="9726" xr:uid="{00000000-0005-0000-0000-00004E240000}"/>
    <cellStyle name="Input 9 2 2 6 8" xfId="9727" xr:uid="{00000000-0005-0000-0000-00004F240000}"/>
    <cellStyle name="Input 9 2 2 6 8 2" xfId="9728" xr:uid="{00000000-0005-0000-0000-000050240000}"/>
    <cellStyle name="Input 9 2 2 6 9" xfId="9729" xr:uid="{00000000-0005-0000-0000-000051240000}"/>
    <cellStyle name="Input 9 2 2 6 9 2" xfId="9730" xr:uid="{00000000-0005-0000-0000-000052240000}"/>
    <cellStyle name="Input 9 2 2 7" xfId="9731" xr:uid="{00000000-0005-0000-0000-000053240000}"/>
    <cellStyle name="Input 9 2 2 7 2" xfId="9732" xr:uid="{00000000-0005-0000-0000-000054240000}"/>
    <cellStyle name="Input 9 2 2 8" xfId="9733" xr:uid="{00000000-0005-0000-0000-000055240000}"/>
    <cellStyle name="Input 9 2 2 8 2" xfId="9734" xr:uid="{00000000-0005-0000-0000-000056240000}"/>
    <cellStyle name="Input 9 2 2 9" xfId="9735" xr:uid="{00000000-0005-0000-0000-000057240000}"/>
    <cellStyle name="Input 9 2 2 9 2" xfId="9736" xr:uid="{00000000-0005-0000-0000-000058240000}"/>
    <cellStyle name="Input 9 2 20" xfId="9737" xr:uid="{00000000-0005-0000-0000-000059240000}"/>
    <cellStyle name="Input 9 2 20 2" xfId="9738" xr:uid="{00000000-0005-0000-0000-00005A240000}"/>
    <cellStyle name="Input 9 2 21" xfId="9739" xr:uid="{00000000-0005-0000-0000-00005B240000}"/>
    <cellStyle name="Input 9 2 21 2" xfId="9740" xr:uid="{00000000-0005-0000-0000-00005C240000}"/>
    <cellStyle name="Input 9 2 22" xfId="9741" xr:uid="{00000000-0005-0000-0000-00005D240000}"/>
    <cellStyle name="Input 9 2 22 2" xfId="9742" xr:uid="{00000000-0005-0000-0000-00005E240000}"/>
    <cellStyle name="Input 9 2 23" xfId="9743" xr:uid="{00000000-0005-0000-0000-00005F240000}"/>
    <cellStyle name="Input 9 2 23 2" xfId="9744" xr:uid="{00000000-0005-0000-0000-000060240000}"/>
    <cellStyle name="Input 9 2 24" xfId="9745" xr:uid="{00000000-0005-0000-0000-000061240000}"/>
    <cellStyle name="Input 9 2 24 2" xfId="9746" xr:uid="{00000000-0005-0000-0000-000062240000}"/>
    <cellStyle name="Input 9 2 25" xfId="9747" xr:uid="{00000000-0005-0000-0000-000063240000}"/>
    <cellStyle name="Input 9 2 25 2" xfId="9748" xr:uid="{00000000-0005-0000-0000-000064240000}"/>
    <cellStyle name="Input 9 2 26" xfId="9749" xr:uid="{00000000-0005-0000-0000-000065240000}"/>
    <cellStyle name="Input 9 2 26 2" xfId="9750" xr:uid="{00000000-0005-0000-0000-000066240000}"/>
    <cellStyle name="Input 9 2 27" xfId="9751" xr:uid="{00000000-0005-0000-0000-000067240000}"/>
    <cellStyle name="Input 9 2 3" xfId="9752" xr:uid="{00000000-0005-0000-0000-000068240000}"/>
    <cellStyle name="Input 9 2 3 10" xfId="9753" xr:uid="{00000000-0005-0000-0000-000069240000}"/>
    <cellStyle name="Input 9 2 3 10 2" xfId="9754" xr:uid="{00000000-0005-0000-0000-00006A240000}"/>
    <cellStyle name="Input 9 2 3 11" xfId="9755" xr:uid="{00000000-0005-0000-0000-00006B240000}"/>
    <cellStyle name="Input 9 2 3 11 2" xfId="9756" xr:uid="{00000000-0005-0000-0000-00006C240000}"/>
    <cellStyle name="Input 9 2 3 12" xfId="9757" xr:uid="{00000000-0005-0000-0000-00006D240000}"/>
    <cellStyle name="Input 9 2 3 12 2" xfId="9758" xr:uid="{00000000-0005-0000-0000-00006E240000}"/>
    <cellStyle name="Input 9 2 3 13" xfId="9759" xr:uid="{00000000-0005-0000-0000-00006F240000}"/>
    <cellStyle name="Input 9 2 3 13 2" xfId="9760" xr:uid="{00000000-0005-0000-0000-000070240000}"/>
    <cellStyle name="Input 9 2 3 14" xfId="9761" xr:uid="{00000000-0005-0000-0000-000071240000}"/>
    <cellStyle name="Input 9 2 3 14 2" xfId="9762" xr:uid="{00000000-0005-0000-0000-000072240000}"/>
    <cellStyle name="Input 9 2 3 15" xfId="9763" xr:uid="{00000000-0005-0000-0000-000073240000}"/>
    <cellStyle name="Input 9 2 3 15 2" xfId="9764" xr:uid="{00000000-0005-0000-0000-000074240000}"/>
    <cellStyle name="Input 9 2 3 16" xfId="9765" xr:uid="{00000000-0005-0000-0000-000075240000}"/>
    <cellStyle name="Input 9 2 3 16 2" xfId="9766" xr:uid="{00000000-0005-0000-0000-000076240000}"/>
    <cellStyle name="Input 9 2 3 17" xfId="9767" xr:uid="{00000000-0005-0000-0000-000077240000}"/>
    <cellStyle name="Input 9 2 3 17 2" xfId="9768" xr:uid="{00000000-0005-0000-0000-000078240000}"/>
    <cellStyle name="Input 9 2 3 18" xfId="9769" xr:uid="{00000000-0005-0000-0000-000079240000}"/>
    <cellStyle name="Input 9 2 3 18 2" xfId="9770" xr:uid="{00000000-0005-0000-0000-00007A240000}"/>
    <cellStyle name="Input 9 2 3 19" xfId="9771" xr:uid="{00000000-0005-0000-0000-00007B240000}"/>
    <cellStyle name="Input 9 2 3 19 2" xfId="9772" xr:uid="{00000000-0005-0000-0000-00007C240000}"/>
    <cellStyle name="Input 9 2 3 2" xfId="9773" xr:uid="{00000000-0005-0000-0000-00007D240000}"/>
    <cellStyle name="Input 9 2 3 2 10" xfId="9774" xr:uid="{00000000-0005-0000-0000-00007E240000}"/>
    <cellStyle name="Input 9 2 3 2 10 2" xfId="9775" xr:uid="{00000000-0005-0000-0000-00007F240000}"/>
    <cellStyle name="Input 9 2 3 2 11" xfId="9776" xr:uid="{00000000-0005-0000-0000-000080240000}"/>
    <cellStyle name="Input 9 2 3 2 11 2" xfId="9777" xr:uid="{00000000-0005-0000-0000-000081240000}"/>
    <cellStyle name="Input 9 2 3 2 12" xfId="9778" xr:uid="{00000000-0005-0000-0000-000082240000}"/>
    <cellStyle name="Input 9 2 3 2 12 2" xfId="9779" xr:uid="{00000000-0005-0000-0000-000083240000}"/>
    <cellStyle name="Input 9 2 3 2 13" xfId="9780" xr:uid="{00000000-0005-0000-0000-000084240000}"/>
    <cellStyle name="Input 9 2 3 2 13 2" xfId="9781" xr:uid="{00000000-0005-0000-0000-000085240000}"/>
    <cellStyle name="Input 9 2 3 2 14" xfId="9782" xr:uid="{00000000-0005-0000-0000-000086240000}"/>
    <cellStyle name="Input 9 2 3 2 14 2" xfId="9783" xr:uid="{00000000-0005-0000-0000-000087240000}"/>
    <cellStyle name="Input 9 2 3 2 15" xfId="9784" xr:uid="{00000000-0005-0000-0000-000088240000}"/>
    <cellStyle name="Input 9 2 3 2 15 2" xfId="9785" xr:uid="{00000000-0005-0000-0000-000089240000}"/>
    <cellStyle name="Input 9 2 3 2 16" xfId="9786" xr:uid="{00000000-0005-0000-0000-00008A240000}"/>
    <cellStyle name="Input 9 2 3 2 16 2" xfId="9787" xr:uid="{00000000-0005-0000-0000-00008B240000}"/>
    <cellStyle name="Input 9 2 3 2 17" xfId="9788" xr:uid="{00000000-0005-0000-0000-00008C240000}"/>
    <cellStyle name="Input 9 2 3 2 17 2" xfId="9789" xr:uid="{00000000-0005-0000-0000-00008D240000}"/>
    <cellStyle name="Input 9 2 3 2 18" xfId="9790" xr:uid="{00000000-0005-0000-0000-00008E240000}"/>
    <cellStyle name="Input 9 2 3 2 18 2" xfId="9791" xr:uid="{00000000-0005-0000-0000-00008F240000}"/>
    <cellStyle name="Input 9 2 3 2 19" xfId="9792" xr:uid="{00000000-0005-0000-0000-000090240000}"/>
    <cellStyle name="Input 9 2 3 2 2" xfId="9793" xr:uid="{00000000-0005-0000-0000-000091240000}"/>
    <cellStyle name="Input 9 2 3 2 2 2" xfId="9794" xr:uid="{00000000-0005-0000-0000-000092240000}"/>
    <cellStyle name="Input 9 2 3 2 3" xfId="9795" xr:uid="{00000000-0005-0000-0000-000093240000}"/>
    <cellStyle name="Input 9 2 3 2 3 2" xfId="9796" xr:uid="{00000000-0005-0000-0000-000094240000}"/>
    <cellStyle name="Input 9 2 3 2 4" xfId="9797" xr:uid="{00000000-0005-0000-0000-000095240000}"/>
    <cellStyle name="Input 9 2 3 2 4 2" xfId="9798" xr:uid="{00000000-0005-0000-0000-000096240000}"/>
    <cellStyle name="Input 9 2 3 2 5" xfId="9799" xr:uid="{00000000-0005-0000-0000-000097240000}"/>
    <cellStyle name="Input 9 2 3 2 5 2" xfId="9800" xr:uid="{00000000-0005-0000-0000-000098240000}"/>
    <cellStyle name="Input 9 2 3 2 6" xfId="9801" xr:uid="{00000000-0005-0000-0000-000099240000}"/>
    <cellStyle name="Input 9 2 3 2 6 2" xfId="9802" xr:uid="{00000000-0005-0000-0000-00009A240000}"/>
    <cellStyle name="Input 9 2 3 2 7" xfId="9803" xr:uid="{00000000-0005-0000-0000-00009B240000}"/>
    <cellStyle name="Input 9 2 3 2 7 2" xfId="9804" xr:uid="{00000000-0005-0000-0000-00009C240000}"/>
    <cellStyle name="Input 9 2 3 2 8" xfId="9805" xr:uid="{00000000-0005-0000-0000-00009D240000}"/>
    <cellStyle name="Input 9 2 3 2 8 2" xfId="9806" xr:uid="{00000000-0005-0000-0000-00009E240000}"/>
    <cellStyle name="Input 9 2 3 2 9" xfId="9807" xr:uid="{00000000-0005-0000-0000-00009F240000}"/>
    <cellStyle name="Input 9 2 3 2 9 2" xfId="9808" xr:uid="{00000000-0005-0000-0000-0000A0240000}"/>
    <cellStyle name="Input 9 2 3 20" xfId="9809" xr:uid="{00000000-0005-0000-0000-0000A1240000}"/>
    <cellStyle name="Input 9 2 3 3" xfId="9810" xr:uid="{00000000-0005-0000-0000-0000A2240000}"/>
    <cellStyle name="Input 9 2 3 3 10" xfId="9811" xr:uid="{00000000-0005-0000-0000-0000A3240000}"/>
    <cellStyle name="Input 9 2 3 3 10 2" xfId="9812" xr:uid="{00000000-0005-0000-0000-0000A4240000}"/>
    <cellStyle name="Input 9 2 3 3 11" xfId="9813" xr:uid="{00000000-0005-0000-0000-0000A5240000}"/>
    <cellStyle name="Input 9 2 3 3 11 2" xfId="9814" xr:uid="{00000000-0005-0000-0000-0000A6240000}"/>
    <cellStyle name="Input 9 2 3 3 12" xfId="9815" xr:uid="{00000000-0005-0000-0000-0000A7240000}"/>
    <cellStyle name="Input 9 2 3 3 12 2" xfId="9816" xr:uid="{00000000-0005-0000-0000-0000A8240000}"/>
    <cellStyle name="Input 9 2 3 3 13" xfId="9817" xr:uid="{00000000-0005-0000-0000-0000A9240000}"/>
    <cellStyle name="Input 9 2 3 3 13 2" xfId="9818" xr:uid="{00000000-0005-0000-0000-0000AA240000}"/>
    <cellStyle name="Input 9 2 3 3 14" xfId="9819" xr:uid="{00000000-0005-0000-0000-0000AB240000}"/>
    <cellStyle name="Input 9 2 3 3 14 2" xfId="9820" xr:uid="{00000000-0005-0000-0000-0000AC240000}"/>
    <cellStyle name="Input 9 2 3 3 15" xfId="9821" xr:uid="{00000000-0005-0000-0000-0000AD240000}"/>
    <cellStyle name="Input 9 2 3 3 15 2" xfId="9822" xr:uid="{00000000-0005-0000-0000-0000AE240000}"/>
    <cellStyle name="Input 9 2 3 3 16" xfId="9823" xr:uid="{00000000-0005-0000-0000-0000AF240000}"/>
    <cellStyle name="Input 9 2 3 3 16 2" xfId="9824" xr:uid="{00000000-0005-0000-0000-0000B0240000}"/>
    <cellStyle name="Input 9 2 3 3 17" xfId="9825" xr:uid="{00000000-0005-0000-0000-0000B1240000}"/>
    <cellStyle name="Input 9 2 3 3 17 2" xfId="9826" xr:uid="{00000000-0005-0000-0000-0000B2240000}"/>
    <cellStyle name="Input 9 2 3 3 18" xfId="9827" xr:uid="{00000000-0005-0000-0000-0000B3240000}"/>
    <cellStyle name="Input 9 2 3 3 18 2" xfId="9828" xr:uid="{00000000-0005-0000-0000-0000B4240000}"/>
    <cellStyle name="Input 9 2 3 3 19" xfId="9829" xr:uid="{00000000-0005-0000-0000-0000B5240000}"/>
    <cellStyle name="Input 9 2 3 3 2" xfId="9830" xr:uid="{00000000-0005-0000-0000-0000B6240000}"/>
    <cellStyle name="Input 9 2 3 3 2 2" xfId="9831" xr:uid="{00000000-0005-0000-0000-0000B7240000}"/>
    <cellStyle name="Input 9 2 3 3 3" xfId="9832" xr:uid="{00000000-0005-0000-0000-0000B8240000}"/>
    <cellStyle name="Input 9 2 3 3 3 2" xfId="9833" xr:uid="{00000000-0005-0000-0000-0000B9240000}"/>
    <cellStyle name="Input 9 2 3 3 4" xfId="9834" xr:uid="{00000000-0005-0000-0000-0000BA240000}"/>
    <cellStyle name="Input 9 2 3 3 4 2" xfId="9835" xr:uid="{00000000-0005-0000-0000-0000BB240000}"/>
    <cellStyle name="Input 9 2 3 3 5" xfId="9836" xr:uid="{00000000-0005-0000-0000-0000BC240000}"/>
    <cellStyle name="Input 9 2 3 3 5 2" xfId="9837" xr:uid="{00000000-0005-0000-0000-0000BD240000}"/>
    <cellStyle name="Input 9 2 3 3 6" xfId="9838" xr:uid="{00000000-0005-0000-0000-0000BE240000}"/>
    <cellStyle name="Input 9 2 3 3 6 2" xfId="9839" xr:uid="{00000000-0005-0000-0000-0000BF240000}"/>
    <cellStyle name="Input 9 2 3 3 7" xfId="9840" xr:uid="{00000000-0005-0000-0000-0000C0240000}"/>
    <cellStyle name="Input 9 2 3 3 7 2" xfId="9841" xr:uid="{00000000-0005-0000-0000-0000C1240000}"/>
    <cellStyle name="Input 9 2 3 3 8" xfId="9842" xr:uid="{00000000-0005-0000-0000-0000C2240000}"/>
    <cellStyle name="Input 9 2 3 3 8 2" xfId="9843" xr:uid="{00000000-0005-0000-0000-0000C3240000}"/>
    <cellStyle name="Input 9 2 3 3 9" xfId="9844" xr:uid="{00000000-0005-0000-0000-0000C4240000}"/>
    <cellStyle name="Input 9 2 3 3 9 2" xfId="9845" xr:uid="{00000000-0005-0000-0000-0000C5240000}"/>
    <cellStyle name="Input 9 2 3 4" xfId="9846" xr:uid="{00000000-0005-0000-0000-0000C6240000}"/>
    <cellStyle name="Input 9 2 3 4 10" xfId="9847" xr:uid="{00000000-0005-0000-0000-0000C7240000}"/>
    <cellStyle name="Input 9 2 3 4 10 2" xfId="9848" xr:uid="{00000000-0005-0000-0000-0000C8240000}"/>
    <cellStyle name="Input 9 2 3 4 11" xfId="9849" xr:uid="{00000000-0005-0000-0000-0000C9240000}"/>
    <cellStyle name="Input 9 2 3 4 11 2" xfId="9850" xr:uid="{00000000-0005-0000-0000-0000CA240000}"/>
    <cellStyle name="Input 9 2 3 4 12" xfId="9851" xr:uid="{00000000-0005-0000-0000-0000CB240000}"/>
    <cellStyle name="Input 9 2 3 4 12 2" xfId="9852" xr:uid="{00000000-0005-0000-0000-0000CC240000}"/>
    <cellStyle name="Input 9 2 3 4 13" xfId="9853" xr:uid="{00000000-0005-0000-0000-0000CD240000}"/>
    <cellStyle name="Input 9 2 3 4 13 2" xfId="9854" xr:uid="{00000000-0005-0000-0000-0000CE240000}"/>
    <cellStyle name="Input 9 2 3 4 14" xfId="9855" xr:uid="{00000000-0005-0000-0000-0000CF240000}"/>
    <cellStyle name="Input 9 2 3 4 14 2" xfId="9856" xr:uid="{00000000-0005-0000-0000-0000D0240000}"/>
    <cellStyle name="Input 9 2 3 4 15" xfId="9857" xr:uid="{00000000-0005-0000-0000-0000D1240000}"/>
    <cellStyle name="Input 9 2 3 4 15 2" xfId="9858" xr:uid="{00000000-0005-0000-0000-0000D2240000}"/>
    <cellStyle name="Input 9 2 3 4 16" xfId="9859" xr:uid="{00000000-0005-0000-0000-0000D3240000}"/>
    <cellStyle name="Input 9 2 3 4 2" xfId="9860" xr:uid="{00000000-0005-0000-0000-0000D4240000}"/>
    <cellStyle name="Input 9 2 3 4 2 2" xfId="9861" xr:uid="{00000000-0005-0000-0000-0000D5240000}"/>
    <cellStyle name="Input 9 2 3 4 3" xfId="9862" xr:uid="{00000000-0005-0000-0000-0000D6240000}"/>
    <cellStyle name="Input 9 2 3 4 3 2" xfId="9863" xr:uid="{00000000-0005-0000-0000-0000D7240000}"/>
    <cellStyle name="Input 9 2 3 4 4" xfId="9864" xr:uid="{00000000-0005-0000-0000-0000D8240000}"/>
    <cellStyle name="Input 9 2 3 4 4 2" xfId="9865" xr:uid="{00000000-0005-0000-0000-0000D9240000}"/>
    <cellStyle name="Input 9 2 3 4 5" xfId="9866" xr:uid="{00000000-0005-0000-0000-0000DA240000}"/>
    <cellStyle name="Input 9 2 3 4 5 2" xfId="9867" xr:uid="{00000000-0005-0000-0000-0000DB240000}"/>
    <cellStyle name="Input 9 2 3 4 6" xfId="9868" xr:uid="{00000000-0005-0000-0000-0000DC240000}"/>
    <cellStyle name="Input 9 2 3 4 6 2" xfId="9869" xr:uid="{00000000-0005-0000-0000-0000DD240000}"/>
    <cellStyle name="Input 9 2 3 4 7" xfId="9870" xr:uid="{00000000-0005-0000-0000-0000DE240000}"/>
    <cellStyle name="Input 9 2 3 4 7 2" xfId="9871" xr:uid="{00000000-0005-0000-0000-0000DF240000}"/>
    <cellStyle name="Input 9 2 3 4 8" xfId="9872" xr:uid="{00000000-0005-0000-0000-0000E0240000}"/>
    <cellStyle name="Input 9 2 3 4 8 2" xfId="9873" xr:uid="{00000000-0005-0000-0000-0000E1240000}"/>
    <cellStyle name="Input 9 2 3 4 9" xfId="9874" xr:uid="{00000000-0005-0000-0000-0000E2240000}"/>
    <cellStyle name="Input 9 2 3 4 9 2" xfId="9875" xr:uid="{00000000-0005-0000-0000-0000E3240000}"/>
    <cellStyle name="Input 9 2 3 5" xfId="9876" xr:uid="{00000000-0005-0000-0000-0000E4240000}"/>
    <cellStyle name="Input 9 2 3 5 10" xfId="9877" xr:uid="{00000000-0005-0000-0000-0000E5240000}"/>
    <cellStyle name="Input 9 2 3 5 10 2" xfId="9878" xr:uid="{00000000-0005-0000-0000-0000E6240000}"/>
    <cellStyle name="Input 9 2 3 5 11" xfId="9879" xr:uid="{00000000-0005-0000-0000-0000E7240000}"/>
    <cellStyle name="Input 9 2 3 5 11 2" xfId="9880" xr:uid="{00000000-0005-0000-0000-0000E8240000}"/>
    <cellStyle name="Input 9 2 3 5 12" xfId="9881" xr:uid="{00000000-0005-0000-0000-0000E9240000}"/>
    <cellStyle name="Input 9 2 3 5 12 2" xfId="9882" xr:uid="{00000000-0005-0000-0000-0000EA240000}"/>
    <cellStyle name="Input 9 2 3 5 13" xfId="9883" xr:uid="{00000000-0005-0000-0000-0000EB240000}"/>
    <cellStyle name="Input 9 2 3 5 13 2" xfId="9884" xr:uid="{00000000-0005-0000-0000-0000EC240000}"/>
    <cellStyle name="Input 9 2 3 5 14" xfId="9885" xr:uid="{00000000-0005-0000-0000-0000ED240000}"/>
    <cellStyle name="Input 9 2 3 5 14 2" xfId="9886" xr:uid="{00000000-0005-0000-0000-0000EE240000}"/>
    <cellStyle name="Input 9 2 3 5 15" xfId="9887" xr:uid="{00000000-0005-0000-0000-0000EF240000}"/>
    <cellStyle name="Input 9 2 3 5 15 2" xfId="9888" xr:uid="{00000000-0005-0000-0000-0000F0240000}"/>
    <cellStyle name="Input 9 2 3 5 16" xfId="9889" xr:uid="{00000000-0005-0000-0000-0000F1240000}"/>
    <cellStyle name="Input 9 2 3 5 2" xfId="9890" xr:uid="{00000000-0005-0000-0000-0000F2240000}"/>
    <cellStyle name="Input 9 2 3 5 2 2" xfId="9891" xr:uid="{00000000-0005-0000-0000-0000F3240000}"/>
    <cellStyle name="Input 9 2 3 5 3" xfId="9892" xr:uid="{00000000-0005-0000-0000-0000F4240000}"/>
    <cellStyle name="Input 9 2 3 5 3 2" xfId="9893" xr:uid="{00000000-0005-0000-0000-0000F5240000}"/>
    <cellStyle name="Input 9 2 3 5 4" xfId="9894" xr:uid="{00000000-0005-0000-0000-0000F6240000}"/>
    <cellStyle name="Input 9 2 3 5 4 2" xfId="9895" xr:uid="{00000000-0005-0000-0000-0000F7240000}"/>
    <cellStyle name="Input 9 2 3 5 5" xfId="9896" xr:uid="{00000000-0005-0000-0000-0000F8240000}"/>
    <cellStyle name="Input 9 2 3 5 5 2" xfId="9897" xr:uid="{00000000-0005-0000-0000-0000F9240000}"/>
    <cellStyle name="Input 9 2 3 5 6" xfId="9898" xr:uid="{00000000-0005-0000-0000-0000FA240000}"/>
    <cellStyle name="Input 9 2 3 5 6 2" xfId="9899" xr:uid="{00000000-0005-0000-0000-0000FB240000}"/>
    <cellStyle name="Input 9 2 3 5 7" xfId="9900" xr:uid="{00000000-0005-0000-0000-0000FC240000}"/>
    <cellStyle name="Input 9 2 3 5 7 2" xfId="9901" xr:uid="{00000000-0005-0000-0000-0000FD240000}"/>
    <cellStyle name="Input 9 2 3 5 8" xfId="9902" xr:uid="{00000000-0005-0000-0000-0000FE240000}"/>
    <cellStyle name="Input 9 2 3 5 8 2" xfId="9903" xr:uid="{00000000-0005-0000-0000-0000FF240000}"/>
    <cellStyle name="Input 9 2 3 5 9" xfId="9904" xr:uid="{00000000-0005-0000-0000-000000250000}"/>
    <cellStyle name="Input 9 2 3 5 9 2" xfId="9905" xr:uid="{00000000-0005-0000-0000-000001250000}"/>
    <cellStyle name="Input 9 2 3 6" xfId="9906" xr:uid="{00000000-0005-0000-0000-000002250000}"/>
    <cellStyle name="Input 9 2 3 6 10" xfId="9907" xr:uid="{00000000-0005-0000-0000-000003250000}"/>
    <cellStyle name="Input 9 2 3 6 10 2" xfId="9908" xr:uid="{00000000-0005-0000-0000-000004250000}"/>
    <cellStyle name="Input 9 2 3 6 11" xfId="9909" xr:uid="{00000000-0005-0000-0000-000005250000}"/>
    <cellStyle name="Input 9 2 3 6 11 2" xfId="9910" xr:uid="{00000000-0005-0000-0000-000006250000}"/>
    <cellStyle name="Input 9 2 3 6 12" xfId="9911" xr:uid="{00000000-0005-0000-0000-000007250000}"/>
    <cellStyle name="Input 9 2 3 6 12 2" xfId="9912" xr:uid="{00000000-0005-0000-0000-000008250000}"/>
    <cellStyle name="Input 9 2 3 6 13" xfId="9913" xr:uid="{00000000-0005-0000-0000-000009250000}"/>
    <cellStyle name="Input 9 2 3 6 13 2" xfId="9914" xr:uid="{00000000-0005-0000-0000-00000A250000}"/>
    <cellStyle name="Input 9 2 3 6 14" xfId="9915" xr:uid="{00000000-0005-0000-0000-00000B250000}"/>
    <cellStyle name="Input 9 2 3 6 14 2" xfId="9916" xr:uid="{00000000-0005-0000-0000-00000C250000}"/>
    <cellStyle name="Input 9 2 3 6 15" xfId="9917" xr:uid="{00000000-0005-0000-0000-00000D250000}"/>
    <cellStyle name="Input 9 2 3 6 2" xfId="9918" xr:uid="{00000000-0005-0000-0000-00000E250000}"/>
    <cellStyle name="Input 9 2 3 6 2 2" xfId="9919" xr:uid="{00000000-0005-0000-0000-00000F250000}"/>
    <cellStyle name="Input 9 2 3 6 3" xfId="9920" xr:uid="{00000000-0005-0000-0000-000010250000}"/>
    <cellStyle name="Input 9 2 3 6 3 2" xfId="9921" xr:uid="{00000000-0005-0000-0000-000011250000}"/>
    <cellStyle name="Input 9 2 3 6 4" xfId="9922" xr:uid="{00000000-0005-0000-0000-000012250000}"/>
    <cellStyle name="Input 9 2 3 6 4 2" xfId="9923" xr:uid="{00000000-0005-0000-0000-000013250000}"/>
    <cellStyle name="Input 9 2 3 6 5" xfId="9924" xr:uid="{00000000-0005-0000-0000-000014250000}"/>
    <cellStyle name="Input 9 2 3 6 5 2" xfId="9925" xr:uid="{00000000-0005-0000-0000-000015250000}"/>
    <cellStyle name="Input 9 2 3 6 6" xfId="9926" xr:uid="{00000000-0005-0000-0000-000016250000}"/>
    <cellStyle name="Input 9 2 3 6 6 2" xfId="9927" xr:uid="{00000000-0005-0000-0000-000017250000}"/>
    <cellStyle name="Input 9 2 3 6 7" xfId="9928" xr:uid="{00000000-0005-0000-0000-000018250000}"/>
    <cellStyle name="Input 9 2 3 6 7 2" xfId="9929" xr:uid="{00000000-0005-0000-0000-000019250000}"/>
    <cellStyle name="Input 9 2 3 6 8" xfId="9930" xr:uid="{00000000-0005-0000-0000-00001A250000}"/>
    <cellStyle name="Input 9 2 3 6 8 2" xfId="9931" xr:uid="{00000000-0005-0000-0000-00001B250000}"/>
    <cellStyle name="Input 9 2 3 6 9" xfId="9932" xr:uid="{00000000-0005-0000-0000-00001C250000}"/>
    <cellStyle name="Input 9 2 3 6 9 2" xfId="9933" xr:uid="{00000000-0005-0000-0000-00001D250000}"/>
    <cellStyle name="Input 9 2 3 7" xfId="9934" xr:uid="{00000000-0005-0000-0000-00001E250000}"/>
    <cellStyle name="Input 9 2 3 7 2" xfId="9935" xr:uid="{00000000-0005-0000-0000-00001F250000}"/>
    <cellStyle name="Input 9 2 3 8" xfId="9936" xr:uid="{00000000-0005-0000-0000-000020250000}"/>
    <cellStyle name="Input 9 2 3 8 2" xfId="9937" xr:uid="{00000000-0005-0000-0000-000021250000}"/>
    <cellStyle name="Input 9 2 3 9" xfId="9938" xr:uid="{00000000-0005-0000-0000-000022250000}"/>
    <cellStyle name="Input 9 2 3 9 2" xfId="9939" xr:uid="{00000000-0005-0000-0000-000023250000}"/>
    <cellStyle name="Input 9 2 4" xfId="9940" xr:uid="{00000000-0005-0000-0000-000024250000}"/>
    <cellStyle name="Input 9 2 4 10" xfId="9941" xr:uid="{00000000-0005-0000-0000-000025250000}"/>
    <cellStyle name="Input 9 2 4 10 2" xfId="9942" xr:uid="{00000000-0005-0000-0000-000026250000}"/>
    <cellStyle name="Input 9 2 4 11" xfId="9943" xr:uid="{00000000-0005-0000-0000-000027250000}"/>
    <cellStyle name="Input 9 2 4 11 2" xfId="9944" xr:uid="{00000000-0005-0000-0000-000028250000}"/>
    <cellStyle name="Input 9 2 4 12" xfId="9945" xr:uid="{00000000-0005-0000-0000-000029250000}"/>
    <cellStyle name="Input 9 2 4 12 2" xfId="9946" xr:uid="{00000000-0005-0000-0000-00002A250000}"/>
    <cellStyle name="Input 9 2 4 13" xfId="9947" xr:uid="{00000000-0005-0000-0000-00002B250000}"/>
    <cellStyle name="Input 9 2 4 13 2" xfId="9948" xr:uid="{00000000-0005-0000-0000-00002C250000}"/>
    <cellStyle name="Input 9 2 4 14" xfId="9949" xr:uid="{00000000-0005-0000-0000-00002D250000}"/>
    <cellStyle name="Input 9 2 4 14 2" xfId="9950" xr:uid="{00000000-0005-0000-0000-00002E250000}"/>
    <cellStyle name="Input 9 2 4 15" xfId="9951" xr:uid="{00000000-0005-0000-0000-00002F250000}"/>
    <cellStyle name="Input 9 2 4 15 2" xfId="9952" xr:uid="{00000000-0005-0000-0000-000030250000}"/>
    <cellStyle name="Input 9 2 4 16" xfId="9953" xr:uid="{00000000-0005-0000-0000-000031250000}"/>
    <cellStyle name="Input 9 2 4 16 2" xfId="9954" xr:uid="{00000000-0005-0000-0000-000032250000}"/>
    <cellStyle name="Input 9 2 4 17" xfId="9955" xr:uid="{00000000-0005-0000-0000-000033250000}"/>
    <cellStyle name="Input 9 2 4 17 2" xfId="9956" xr:uid="{00000000-0005-0000-0000-000034250000}"/>
    <cellStyle name="Input 9 2 4 18" xfId="9957" xr:uid="{00000000-0005-0000-0000-000035250000}"/>
    <cellStyle name="Input 9 2 4 18 2" xfId="9958" xr:uid="{00000000-0005-0000-0000-000036250000}"/>
    <cellStyle name="Input 9 2 4 19" xfId="9959" xr:uid="{00000000-0005-0000-0000-000037250000}"/>
    <cellStyle name="Input 9 2 4 19 2" xfId="9960" xr:uid="{00000000-0005-0000-0000-000038250000}"/>
    <cellStyle name="Input 9 2 4 2" xfId="9961" xr:uid="{00000000-0005-0000-0000-000039250000}"/>
    <cellStyle name="Input 9 2 4 2 10" xfId="9962" xr:uid="{00000000-0005-0000-0000-00003A250000}"/>
    <cellStyle name="Input 9 2 4 2 10 2" xfId="9963" xr:uid="{00000000-0005-0000-0000-00003B250000}"/>
    <cellStyle name="Input 9 2 4 2 11" xfId="9964" xr:uid="{00000000-0005-0000-0000-00003C250000}"/>
    <cellStyle name="Input 9 2 4 2 11 2" xfId="9965" xr:uid="{00000000-0005-0000-0000-00003D250000}"/>
    <cellStyle name="Input 9 2 4 2 12" xfId="9966" xr:uid="{00000000-0005-0000-0000-00003E250000}"/>
    <cellStyle name="Input 9 2 4 2 12 2" xfId="9967" xr:uid="{00000000-0005-0000-0000-00003F250000}"/>
    <cellStyle name="Input 9 2 4 2 13" xfId="9968" xr:uid="{00000000-0005-0000-0000-000040250000}"/>
    <cellStyle name="Input 9 2 4 2 13 2" xfId="9969" xr:uid="{00000000-0005-0000-0000-000041250000}"/>
    <cellStyle name="Input 9 2 4 2 14" xfId="9970" xr:uid="{00000000-0005-0000-0000-000042250000}"/>
    <cellStyle name="Input 9 2 4 2 14 2" xfId="9971" xr:uid="{00000000-0005-0000-0000-000043250000}"/>
    <cellStyle name="Input 9 2 4 2 15" xfId="9972" xr:uid="{00000000-0005-0000-0000-000044250000}"/>
    <cellStyle name="Input 9 2 4 2 15 2" xfId="9973" xr:uid="{00000000-0005-0000-0000-000045250000}"/>
    <cellStyle name="Input 9 2 4 2 16" xfId="9974" xr:uid="{00000000-0005-0000-0000-000046250000}"/>
    <cellStyle name="Input 9 2 4 2 16 2" xfId="9975" xr:uid="{00000000-0005-0000-0000-000047250000}"/>
    <cellStyle name="Input 9 2 4 2 17" xfId="9976" xr:uid="{00000000-0005-0000-0000-000048250000}"/>
    <cellStyle name="Input 9 2 4 2 17 2" xfId="9977" xr:uid="{00000000-0005-0000-0000-000049250000}"/>
    <cellStyle name="Input 9 2 4 2 18" xfId="9978" xr:uid="{00000000-0005-0000-0000-00004A250000}"/>
    <cellStyle name="Input 9 2 4 2 18 2" xfId="9979" xr:uid="{00000000-0005-0000-0000-00004B250000}"/>
    <cellStyle name="Input 9 2 4 2 19" xfId="9980" xr:uid="{00000000-0005-0000-0000-00004C250000}"/>
    <cellStyle name="Input 9 2 4 2 2" xfId="9981" xr:uid="{00000000-0005-0000-0000-00004D250000}"/>
    <cellStyle name="Input 9 2 4 2 2 2" xfId="9982" xr:uid="{00000000-0005-0000-0000-00004E250000}"/>
    <cellStyle name="Input 9 2 4 2 3" xfId="9983" xr:uid="{00000000-0005-0000-0000-00004F250000}"/>
    <cellStyle name="Input 9 2 4 2 3 2" xfId="9984" xr:uid="{00000000-0005-0000-0000-000050250000}"/>
    <cellStyle name="Input 9 2 4 2 4" xfId="9985" xr:uid="{00000000-0005-0000-0000-000051250000}"/>
    <cellStyle name="Input 9 2 4 2 4 2" xfId="9986" xr:uid="{00000000-0005-0000-0000-000052250000}"/>
    <cellStyle name="Input 9 2 4 2 5" xfId="9987" xr:uid="{00000000-0005-0000-0000-000053250000}"/>
    <cellStyle name="Input 9 2 4 2 5 2" xfId="9988" xr:uid="{00000000-0005-0000-0000-000054250000}"/>
    <cellStyle name="Input 9 2 4 2 6" xfId="9989" xr:uid="{00000000-0005-0000-0000-000055250000}"/>
    <cellStyle name="Input 9 2 4 2 6 2" xfId="9990" xr:uid="{00000000-0005-0000-0000-000056250000}"/>
    <cellStyle name="Input 9 2 4 2 7" xfId="9991" xr:uid="{00000000-0005-0000-0000-000057250000}"/>
    <cellStyle name="Input 9 2 4 2 7 2" xfId="9992" xr:uid="{00000000-0005-0000-0000-000058250000}"/>
    <cellStyle name="Input 9 2 4 2 8" xfId="9993" xr:uid="{00000000-0005-0000-0000-000059250000}"/>
    <cellStyle name="Input 9 2 4 2 8 2" xfId="9994" xr:uid="{00000000-0005-0000-0000-00005A250000}"/>
    <cellStyle name="Input 9 2 4 2 9" xfId="9995" xr:uid="{00000000-0005-0000-0000-00005B250000}"/>
    <cellStyle name="Input 9 2 4 2 9 2" xfId="9996" xr:uid="{00000000-0005-0000-0000-00005C250000}"/>
    <cellStyle name="Input 9 2 4 20" xfId="9997" xr:uid="{00000000-0005-0000-0000-00005D250000}"/>
    <cellStyle name="Input 9 2 4 3" xfId="9998" xr:uid="{00000000-0005-0000-0000-00005E250000}"/>
    <cellStyle name="Input 9 2 4 3 10" xfId="9999" xr:uid="{00000000-0005-0000-0000-00005F250000}"/>
    <cellStyle name="Input 9 2 4 3 10 2" xfId="10000" xr:uid="{00000000-0005-0000-0000-000060250000}"/>
    <cellStyle name="Input 9 2 4 3 11" xfId="10001" xr:uid="{00000000-0005-0000-0000-000061250000}"/>
    <cellStyle name="Input 9 2 4 3 11 2" xfId="10002" xr:uid="{00000000-0005-0000-0000-000062250000}"/>
    <cellStyle name="Input 9 2 4 3 12" xfId="10003" xr:uid="{00000000-0005-0000-0000-000063250000}"/>
    <cellStyle name="Input 9 2 4 3 12 2" xfId="10004" xr:uid="{00000000-0005-0000-0000-000064250000}"/>
    <cellStyle name="Input 9 2 4 3 13" xfId="10005" xr:uid="{00000000-0005-0000-0000-000065250000}"/>
    <cellStyle name="Input 9 2 4 3 13 2" xfId="10006" xr:uid="{00000000-0005-0000-0000-000066250000}"/>
    <cellStyle name="Input 9 2 4 3 14" xfId="10007" xr:uid="{00000000-0005-0000-0000-000067250000}"/>
    <cellStyle name="Input 9 2 4 3 14 2" xfId="10008" xr:uid="{00000000-0005-0000-0000-000068250000}"/>
    <cellStyle name="Input 9 2 4 3 15" xfId="10009" xr:uid="{00000000-0005-0000-0000-000069250000}"/>
    <cellStyle name="Input 9 2 4 3 15 2" xfId="10010" xr:uid="{00000000-0005-0000-0000-00006A250000}"/>
    <cellStyle name="Input 9 2 4 3 16" xfId="10011" xr:uid="{00000000-0005-0000-0000-00006B250000}"/>
    <cellStyle name="Input 9 2 4 3 16 2" xfId="10012" xr:uid="{00000000-0005-0000-0000-00006C250000}"/>
    <cellStyle name="Input 9 2 4 3 17" xfId="10013" xr:uid="{00000000-0005-0000-0000-00006D250000}"/>
    <cellStyle name="Input 9 2 4 3 17 2" xfId="10014" xr:uid="{00000000-0005-0000-0000-00006E250000}"/>
    <cellStyle name="Input 9 2 4 3 18" xfId="10015" xr:uid="{00000000-0005-0000-0000-00006F250000}"/>
    <cellStyle name="Input 9 2 4 3 2" xfId="10016" xr:uid="{00000000-0005-0000-0000-000070250000}"/>
    <cellStyle name="Input 9 2 4 3 2 2" xfId="10017" xr:uid="{00000000-0005-0000-0000-000071250000}"/>
    <cellStyle name="Input 9 2 4 3 3" xfId="10018" xr:uid="{00000000-0005-0000-0000-000072250000}"/>
    <cellStyle name="Input 9 2 4 3 3 2" xfId="10019" xr:uid="{00000000-0005-0000-0000-000073250000}"/>
    <cellStyle name="Input 9 2 4 3 4" xfId="10020" xr:uid="{00000000-0005-0000-0000-000074250000}"/>
    <cellStyle name="Input 9 2 4 3 4 2" xfId="10021" xr:uid="{00000000-0005-0000-0000-000075250000}"/>
    <cellStyle name="Input 9 2 4 3 5" xfId="10022" xr:uid="{00000000-0005-0000-0000-000076250000}"/>
    <cellStyle name="Input 9 2 4 3 5 2" xfId="10023" xr:uid="{00000000-0005-0000-0000-000077250000}"/>
    <cellStyle name="Input 9 2 4 3 6" xfId="10024" xr:uid="{00000000-0005-0000-0000-000078250000}"/>
    <cellStyle name="Input 9 2 4 3 6 2" xfId="10025" xr:uid="{00000000-0005-0000-0000-000079250000}"/>
    <cellStyle name="Input 9 2 4 3 7" xfId="10026" xr:uid="{00000000-0005-0000-0000-00007A250000}"/>
    <cellStyle name="Input 9 2 4 3 7 2" xfId="10027" xr:uid="{00000000-0005-0000-0000-00007B250000}"/>
    <cellStyle name="Input 9 2 4 3 8" xfId="10028" xr:uid="{00000000-0005-0000-0000-00007C250000}"/>
    <cellStyle name="Input 9 2 4 3 8 2" xfId="10029" xr:uid="{00000000-0005-0000-0000-00007D250000}"/>
    <cellStyle name="Input 9 2 4 3 9" xfId="10030" xr:uid="{00000000-0005-0000-0000-00007E250000}"/>
    <cellStyle name="Input 9 2 4 3 9 2" xfId="10031" xr:uid="{00000000-0005-0000-0000-00007F250000}"/>
    <cellStyle name="Input 9 2 4 4" xfId="10032" xr:uid="{00000000-0005-0000-0000-000080250000}"/>
    <cellStyle name="Input 9 2 4 4 10" xfId="10033" xr:uid="{00000000-0005-0000-0000-000081250000}"/>
    <cellStyle name="Input 9 2 4 4 10 2" xfId="10034" xr:uid="{00000000-0005-0000-0000-000082250000}"/>
    <cellStyle name="Input 9 2 4 4 11" xfId="10035" xr:uid="{00000000-0005-0000-0000-000083250000}"/>
    <cellStyle name="Input 9 2 4 4 11 2" xfId="10036" xr:uid="{00000000-0005-0000-0000-000084250000}"/>
    <cellStyle name="Input 9 2 4 4 12" xfId="10037" xr:uid="{00000000-0005-0000-0000-000085250000}"/>
    <cellStyle name="Input 9 2 4 4 12 2" xfId="10038" xr:uid="{00000000-0005-0000-0000-000086250000}"/>
    <cellStyle name="Input 9 2 4 4 13" xfId="10039" xr:uid="{00000000-0005-0000-0000-000087250000}"/>
    <cellStyle name="Input 9 2 4 4 13 2" xfId="10040" xr:uid="{00000000-0005-0000-0000-000088250000}"/>
    <cellStyle name="Input 9 2 4 4 14" xfId="10041" xr:uid="{00000000-0005-0000-0000-000089250000}"/>
    <cellStyle name="Input 9 2 4 4 14 2" xfId="10042" xr:uid="{00000000-0005-0000-0000-00008A250000}"/>
    <cellStyle name="Input 9 2 4 4 15" xfId="10043" xr:uid="{00000000-0005-0000-0000-00008B250000}"/>
    <cellStyle name="Input 9 2 4 4 15 2" xfId="10044" xr:uid="{00000000-0005-0000-0000-00008C250000}"/>
    <cellStyle name="Input 9 2 4 4 16" xfId="10045" xr:uid="{00000000-0005-0000-0000-00008D250000}"/>
    <cellStyle name="Input 9 2 4 4 2" xfId="10046" xr:uid="{00000000-0005-0000-0000-00008E250000}"/>
    <cellStyle name="Input 9 2 4 4 2 2" xfId="10047" xr:uid="{00000000-0005-0000-0000-00008F250000}"/>
    <cellStyle name="Input 9 2 4 4 3" xfId="10048" xr:uid="{00000000-0005-0000-0000-000090250000}"/>
    <cellStyle name="Input 9 2 4 4 3 2" xfId="10049" xr:uid="{00000000-0005-0000-0000-000091250000}"/>
    <cellStyle name="Input 9 2 4 4 4" xfId="10050" xr:uid="{00000000-0005-0000-0000-000092250000}"/>
    <cellStyle name="Input 9 2 4 4 4 2" xfId="10051" xr:uid="{00000000-0005-0000-0000-000093250000}"/>
    <cellStyle name="Input 9 2 4 4 5" xfId="10052" xr:uid="{00000000-0005-0000-0000-000094250000}"/>
    <cellStyle name="Input 9 2 4 4 5 2" xfId="10053" xr:uid="{00000000-0005-0000-0000-000095250000}"/>
    <cellStyle name="Input 9 2 4 4 6" xfId="10054" xr:uid="{00000000-0005-0000-0000-000096250000}"/>
    <cellStyle name="Input 9 2 4 4 6 2" xfId="10055" xr:uid="{00000000-0005-0000-0000-000097250000}"/>
    <cellStyle name="Input 9 2 4 4 7" xfId="10056" xr:uid="{00000000-0005-0000-0000-000098250000}"/>
    <cellStyle name="Input 9 2 4 4 7 2" xfId="10057" xr:uid="{00000000-0005-0000-0000-000099250000}"/>
    <cellStyle name="Input 9 2 4 4 8" xfId="10058" xr:uid="{00000000-0005-0000-0000-00009A250000}"/>
    <cellStyle name="Input 9 2 4 4 8 2" xfId="10059" xr:uid="{00000000-0005-0000-0000-00009B250000}"/>
    <cellStyle name="Input 9 2 4 4 9" xfId="10060" xr:uid="{00000000-0005-0000-0000-00009C250000}"/>
    <cellStyle name="Input 9 2 4 4 9 2" xfId="10061" xr:uid="{00000000-0005-0000-0000-00009D250000}"/>
    <cellStyle name="Input 9 2 4 5" xfId="10062" xr:uid="{00000000-0005-0000-0000-00009E250000}"/>
    <cellStyle name="Input 9 2 4 5 10" xfId="10063" xr:uid="{00000000-0005-0000-0000-00009F250000}"/>
    <cellStyle name="Input 9 2 4 5 10 2" xfId="10064" xr:uid="{00000000-0005-0000-0000-0000A0250000}"/>
    <cellStyle name="Input 9 2 4 5 11" xfId="10065" xr:uid="{00000000-0005-0000-0000-0000A1250000}"/>
    <cellStyle name="Input 9 2 4 5 11 2" xfId="10066" xr:uid="{00000000-0005-0000-0000-0000A2250000}"/>
    <cellStyle name="Input 9 2 4 5 12" xfId="10067" xr:uid="{00000000-0005-0000-0000-0000A3250000}"/>
    <cellStyle name="Input 9 2 4 5 12 2" xfId="10068" xr:uid="{00000000-0005-0000-0000-0000A4250000}"/>
    <cellStyle name="Input 9 2 4 5 13" xfId="10069" xr:uid="{00000000-0005-0000-0000-0000A5250000}"/>
    <cellStyle name="Input 9 2 4 5 13 2" xfId="10070" xr:uid="{00000000-0005-0000-0000-0000A6250000}"/>
    <cellStyle name="Input 9 2 4 5 14" xfId="10071" xr:uid="{00000000-0005-0000-0000-0000A7250000}"/>
    <cellStyle name="Input 9 2 4 5 14 2" xfId="10072" xr:uid="{00000000-0005-0000-0000-0000A8250000}"/>
    <cellStyle name="Input 9 2 4 5 15" xfId="10073" xr:uid="{00000000-0005-0000-0000-0000A9250000}"/>
    <cellStyle name="Input 9 2 4 5 15 2" xfId="10074" xr:uid="{00000000-0005-0000-0000-0000AA250000}"/>
    <cellStyle name="Input 9 2 4 5 16" xfId="10075" xr:uid="{00000000-0005-0000-0000-0000AB250000}"/>
    <cellStyle name="Input 9 2 4 5 2" xfId="10076" xr:uid="{00000000-0005-0000-0000-0000AC250000}"/>
    <cellStyle name="Input 9 2 4 5 2 2" xfId="10077" xr:uid="{00000000-0005-0000-0000-0000AD250000}"/>
    <cellStyle name="Input 9 2 4 5 3" xfId="10078" xr:uid="{00000000-0005-0000-0000-0000AE250000}"/>
    <cellStyle name="Input 9 2 4 5 3 2" xfId="10079" xr:uid="{00000000-0005-0000-0000-0000AF250000}"/>
    <cellStyle name="Input 9 2 4 5 4" xfId="10080" xr:uid="{00000000-0005-0000-0000-0000B0250000}"/>
    <cellStyle name="Input 9 2 4 5 4 2" xfId="10081" xr:uid="{00000000-0005-0000-0000-0000B1250000}"/>
    <cellStyle name="Input 9 2 4 5 5" xfId="10082" xr:uid="{00000000-0005-0000-0000-0000B2250000}"/>
    <cellStyle name="Input 9 2 4 5 5 2" xfId="10083" xr:uid="{00000000-0005-0000-0000-0000B3250000}"/>
    <cellStyle name="Input 9 2 4 5 6" xfId="10084" xr:uid="{00000000-0005-0000-0000-0000B4250000}"/>
    <cellStyle name="Input 9 2 4 5 6 2" xfId="10085" xr:uid="{00000000-0005-0000-0000-0000B5250000}"/>
    <cellStyle name="Input 9 2 4 5 7" xfId="10086" xr:uid="{00000000-0005-0000-0000-0000B6250000}"/>
    <cellStyle name="Input 9 2 4 5 7 2" xfId="10087" xr:uid="{00000000-0005-0000-0000-0000B7250000}"/>
    <cellStyle name="Input 9 2 4 5 8" xfId="10088" xr:uid="{00000000-0005-0000-0000-0000B8250000}"/>
    <cellStyle name="Input 9 2 4 5 8 2" xfId="10089" xr:uid="{00000000-0005-0000-0000-0000B9250000}"/>
    <cellStyle name="Input 9 2 4 5 9" xfId="10090" xr:uid="{00000000-0005-0000-0000-0000BA250000}"/>
    <cellStyle name="Input 9 2 4 5 9 2" xfId="10091" xr:uid="{00000000-0005-0000-0000-0000BB250000}"/>
    <cellStyle name="Input 9 2 4 6" xfId="10092" xr:uid="{00000000-0005-0000-0000-0000BC250000}"/>
    <cellStyle name="Input 9 2 4 6 10" xfId="10093" xr:uid="{00000000-0005-0000-0000-0000BD250000}"/>
    <cellStyle name="Input 9 2 4 6 10 2" xfId="10094" xr:uid="{00000000-0005-0000-0000-0000BE250000}"/>
    <cellStyle name="Input 9 2 4 6 11" xfId="10095" xr:uid="{00000000-0005-0000-0000-0000BF250000}"/>
    <cellStyle name="Input 9 2 4 6 11 2" xfId="10096" xr:uid="{00000000-0005-0000-0000-0000C0250000}"/>
    <cellStyle name="Input 9 2 4 6 12" xfId="10097" xr:uid="{00000000-0005-0000-0000-0000C1250000}"/>
    <cellStyle name="Input 9 2 4 6 12 2" xfId="10098" xr:uid="{00000000-0005-0000-0000-0000C2250000}"/>
    <cellStyle name="Input 9 2 4 6 13" xfId="10099" xr:uid="{00000000-0005-0000-0000-0000C3250000}"/>
    <cellStyle name="Input 9 2 4 6 13 2" xfId="10100" xr:uid="{00000000-0005-0000-0000-0000C4250000}"/>
    <cellStyle name="Input 9 2 4 6 14" xfId="10101" xr:uid="{00000000-0005-0000-0000-0000C5250000}"/>
    <cellStyle name="Input 9 2 4 6 14 2" xfId="10102" xr:uid="{00000000-0005-0000-0000-0000C6250000}"/>
    <cellStyle name="Input 9 2 4 6 15" xfId="10103" xr:uid="{00000000-0005-0000-0000-0000C7250000}"/>
    <cellStyle name="Input 9 2 4 6 2" xfId="10104" xr:uid="{00000000-0005-0000-0000-0000C8250000}"/>
    <cellStyle name="Input 9 2 4 6 2 2" xfId="10105" xr:uid="{00000000-0005-0000-0000-0000C9250000}"/>
    <cellStyle name="Input 9 2 4 6 3" xfId="10106" xr:uid="{00000000-0005-0000-0000-0000CA250000}"/>
    <cellStyle name="Input 9 2 4 6 3 2" xfId="10107" xr:uid="{00000000-0005-0000-0000-0000CB250000}"/>
    <cellStyle name="Input 9 2 4 6 4" xfId="10108" xr:uid="{00000000-0005-0000-0000-0000CC250000}"/>
    <cellStyle name="Input 9 2 4 6 4 2" xfId="10109" xr:uid="{00000000-0005-0000-0000-0000CD250000}"/>
    <cellStyle name="Input 9 2 4 6 5" xfId="10110" xr:uid="{00000000-0005-0000-0000-0000CE250000}"/>
    <cellStyle name="Input 9 2 4 6 5 2" xfId="10111" xr:uid="{00000000-0005-0000-0000-0000CF250000}"/>
    <cellStyle name="Input 9 2 4 6 6" xfId="10112" xr:uid="{00000000-0005-0000-0000-0000D0250000}"/>
    <cellStyle name="Input 9 2 4 6 6 2" xfId="10113" xr:uid="{00000000-0005-0000-0000-0000D1250000}"/>
    <cellStyle name="Input 9 2 4 6 7" xfId="10114" xr:uid="{00000000-0005-0000-0000-0000D2250000}"/>
    <cellStyle name="Input 9 2 4 6 7 2" xfId="10115" xr:uid="{00000000-0005-0000-0000-0000D3250000}"/>
    <cellStyle name="Input 9 2 4 6 8" xfId="10116" xr:uid="{00000000-0005-0000-0000-0000D4250000}"/>
    <cellStyle name="Input 9 2 4 6 8 2" xfId="10117" xr:uid="{00000000-0005-0000-0000-0000D5250000}"/>
    <cellStyle name="Input 9 2 4 6 9" xfId="10118" xr:uid="{00000000-0005-0000-0000-0000D6250000}"/>
    <cellStyle name="Input 9 2 4 6 9 2" xfId="10119" xr:uid="{00000000-0005-0000-0000-0000D7250000}"/>
    <cellStyle name="Input 9 2 4 7" xfId="10120" xr:uid="{00000000-0005-0000-0000-0000D8250000}"/>
    <cellStyle name="Input 9 2 4 7 2" xfId="10121" xr:uid="{00000000-0005-0000-0000-0000D9250000}"/>
    <cellStyle name="Input 9 2 4 8" xfId="10122" xr:uid="{00000000-0005-0000-0000-0000DA250000}"/>
    <cellStyle name="Input 9 2 4 8 2" xfId="10123" xr:uid="{00000000-0005-0000-0000-0000DB250000}"/>
    <cellStyle name="Input 9 2 4 9" xfId="10124" xr:uid="{00000000-0005-0000-0000-0000DC250000}"/>
    <cellStyle name="Input 9 2 4 9 2" xfId="10125" xr:uid="{00000000-0005-0000-0000-0000DD250000}"/>
    <cellStyle name="Input 9 2 5" xfId="10126" xr:uid="{00000000-0005-0000-0000-0000DE250000}"/>
    <cellStyle name="Input 9 2 5 10" xfId="10127" xr:uid="{00000000-0005-0000-0000-0000DF250000}"/>
    <cellStyle name="Input 9 2 5 10 2" xfId="10128" xr:uid="{00000000-0005-0000-0000-0000E0250000}"/>
    <cellStyle name="Input 9 2 5 11" xfId="10129" xr:uid="{00000000-0005-0000-0000-0000E1250000}"/>
    <cellStyle name="Input 9 2 5 11 2" xfId="10130" xr:uid="{00000000-0005-0000-0000-0000E2250000}"/>
    <cellStyle name="Input 9 2 5 12" xfId="10131" xr:uid="{00000000-0005-0000-0000-0000E3250000}"/>
    <cellStyle name="Input 9 2 5 12 2" xfId="10132" xr:uid="{00000000-0005-0000-0000-0000E4250000}"/>
    <cellStyle name="Input 9 2 5 13" xfId="10133" xr:uid="{00000000-0005-0000-0000-0000E5250000}"/>
    <cellStyle name="Input 9 2 5 13 2" xfId="10134" xr:uid="{00000000-0005-0000-0000-0000E6250000}"/>
    <cellStyle name="Input 9 2 5 14" xfId="10135" xr:uid="{00000000-0005-0000-0000-0000E7250000}"/>
    <cellStyle name="Input 9 2 5 14 2" xfId="10136" xr:uid="{00000000-0005-0000-0000-0000E8250000}"/>
    <cellStyle name="Input 9 2 5 15" xfId="10137" xr:uid="{00000000-0005-0000-0000-0000E9250000}"/>
    <cellStyle name="Input 9 2 5 15 2" xfId="10138" xr:uid="{00000000-0005-0000-0000-0000EA250000}"/>
    <cellStyle name="Input 9 2 5 16" xfId="10139" xr:uid="{00000000-0005-0000-0000-0000EB250000}"/>
    <cellStyle name="Input 9 2 5 16 2" xfId="10140" xr:uid="{00000000-0005-0000-0000-0000EC250000}"/>
    <cellStyle name="Input 9 2 5 17" xfId="10141" xr:uid="{00000000-0005-0000-0000-0000ED250000}"/>
    <cellStyle name="Input 9 2 5 17 2" xfId="10142" xr:uid="{00000000-0005-0000-0000-0000EE250000}"/>
    <cellStyle name="Input 9 2 5 18" xfId="10143" xr:uid="{00000000-0005-0000-0000-0000EF250000}"/>
    <cellStyle name="Input 9 2 5 18 2" xfId="10144" xr:uid="{00000000-0005-0000-0000-0000F0250000}"/>
    <cellStyle name="Input 9 2 5 19" xfId="10145" xr:uid="{00000000-0005-0000-0000-0000F1250000}"/>
    <cellStyle name="Input 9 2 5 2" xfId="10146" xr:uid="{00000000-0005-0000-0000-0000F2250000}"/>
    <cellStyle name="Input 9 2 5 2 10" xfId="10147" xr:uid="{00000000-0005-0000-0000-0000F3250000}"/>
    <cellStyle name="Input 9 2 5 2 10 2" xfId="10148" xr:uid="{00000000-0005-0000-0000-0000F4250000}"/>
    <cellStyle name="Input 9 2 5 2 11" xfId="10149" xr:uid="{00000000-0005-0000-0000-0000F5250000}"/>
    <cellStyle name="Input 9 2 5 2 11 2" xfId="10150" xr:uid="{00000000-0005-0000-0000-0000F6250000}"/>
    <cellStyle name="Input 9 2 5 2 12" xfId="10151" xr:uid="{00000000-0005-0000-0000-0000F7250000}"/>
    <cellStyle name="Input 9 2 5 2 12 2" xfId="10152" xr:uid="{00000000-0005-0000-0000-0000F8250000}"/>
    <cellStyle name="Input 9 2 5 2 13" xfId="10153" xr:uid="{00000000-0005-0000-0000-0000F9250000}"/>
    <cellStyle name="Input 9 2 5 2 13 2" xfId="10154" xr:uid="{00000000-0005-0000-0000-0000FA250000}"/>
    <cellStyle name="Input 9 2 5 2 14" xfId="10155" xr:uid="{00000000-0005-0000-0000-0000FB250000}"/>
    <cellStyle name="Input 9 2 5 2 14 2" xfId="10156" xr:uid="{00000000-0005-0000-0000-0000FC250000}"/>
    <cellStyle name="Input 9 2 5 2 15" xfId="10157" xr:uid="{00000000-0005-0000-0000-0000FD250000}"/>
    <cellStyle name="Input 9 2 5 2 15 2" xfId="10158" xr:uid="{00000000-0005-0000-0000-0000FE250000}"/>
    <cellStyle name="Input 9 2 5 2 16" xfId="10159" xr:uid="{00000000-0005-0000-0000-0000FF250000}"/>
    <cellStyle name="Input 9 2 5 2 16 2" xfId="10160" xr:uid="{00000000-0005-0000-0000-000000260000}"/>
    <cellStyle name="Input 9 2 5 2 17" xfId="10161" xr:uid="{00000000-0005-0000-0000-000001260000}"/>
    <cellStyle name="Input 9 2 5 2 17 2" xfId="10162" xr:uid="{00000000-0005-0000-0000-000002260000}"/>
    <cellStyle name="Input 9 2 5 2 18" xfId="10163" xr:uid="{00000000-0005-0000-0000-000003260000}"/>
    <cellStyle name="Input 9 2 5 2 2" xfId="10164" xr:uid="{00000000-0005-0000-0000-000004260000}"/>
    <cellStyle name="Input 9 2 5 2 2 2" xfId="10165" xr:uid="{00000000-0005-0000-0000-000005260000}"/>
    <cellStyle name="Input 9 2 5 2 3" xfId="10166" xr:uid="{00000000-0005-0000-0000-000006260000}"/>
    <cellStyle name="Input 9 2 5 2 3 2" xfId="10167" xr:uid="{00000000-0005-0000-0000-000007260000}"/>
    <cellStyle name="Input 9 2 5 2 4" xfId="10168" xr:uid="{00000000-0005-0000-0000-000008260000}"/>
    <cellStyle name="Input 9 2 5 2 4 2" xfId="10169" xr:uid="{00000000-0005-0000-0000-000009260000}"/>
    <cellStyle name="Input 9 2 5 2 5" xfId="10170" xr:uid="{00000000-0005-0000-0000-00000A260000}"/>
    <cellStyle name="Input 9 2 5 2 5 2" xfId="10171" xr:uid="{00000000-0005-0000-0000-00000B260000}"/>
    <cellStyle name="Input 9 2 5 2 6" xfId="10172" xr:uid="{00000000-0005-0000-0000-00000C260000}"/>
    <cellStyle name="Input 9 2 5 2 6 2" xfId="10173" xr:uid="{00000000-0005-0000-0000-00000D260000}"/>
    <cellStyle name="Input 9 2 5 2 7" xfId="10174" xr:uid="{00000000-0005-0000-0000-00000E260000}"/>
    <cellStyle name="Input 9 2 5 2 7 2" xfId="10175" xr:uid="{00000000-0005-0000-0000-00000F260000}"/>
    <cellStyle name="Input 9 2 5 2 8" xfId="10176" xr:uid="{00000000-0005-0000-0000-000010260000}"/>
    <cellStyle name="Input 9 2 5 2 8 2" xfId="10177" xr:uid="{00000000-0005-0000-0000-000011260000}"/>
    <cellStyle name="Input 9 2 5 2 9" xfId="10178" xr:uid="{00000000-0005-0000-0000-000012260000}"/>
    <cellStyle name="Input 9 2 5 2 9 2" xfId="10179" xr:uid="{00000000-0005-0000-0000-000013260000}"/>
    <cellStyle name="Input 9 2 5 3" xfId="10180" xr:uid="{00000000-0005-0000-0000-000014260000}"/>
    <cellStyle name="Input 9 2 5 3 10" xfId="10181" xr:uid="{00000000-0005-0000-0000-000015260000}"/>
    <cellStyle name="Input 9 2 5 3 10 2" xfId="10182" xr:uid="{00000000-0005-0000-0000-000016260000}"/>
    <cellStyle name="Input 9 2 5 3 11" xfId="10183" xr:uid="{00000000-0005-0000-0000-000017260000}"/>
    <cellStyle name="Input 9 2 5 3 11 2" xfId="10184" xr:uid="{00000000-0005-0000-0000-000018260000}"/>
    <cellStyle name="Input 9 2 5 3 12" xfId="10185" xr:uid="{00000000-0005-0000-0000-000019260000}"/>
    <cellStyle name="Input 9 2 5 3 12 2" xfId="10186" xr:uid="{00000000-0005-0000-0000-00001A260000}"/>
    <cellStyle name="Input 9 2 5 3 13" xfId="10187" xr:uid="{00000000-0005-0000-0000-00001B260000}"/>
    <cellStyle name="Input 9 2 5 3 13 2" xfId="10188" xr:uid="{00000000-0005-0000-0000-00001C260000}"/>
    <cellStyle name="Input 9 2 5 3 14" xfId="10189" xr:uid="{00000000-0005-0000-0000-00001D260000}"/>
    <cellStyle name="Input 9 2 5 3 14 2" xfId="10190" xr:uid="{00000000-0005-0000-0000-00001E260000}"/>
    <cellStyle name="Input 9 2 5 3 15" xfId="10191" xr:uid="{00000000-0005-0000-0000-00001F260000}"/>
    <cellStyle name="Input 9 2 5 3 15 2" xfId="10192" xr:uid="{00000000-0005-0000-0000-000020260000}"/>
    <cellStyle name="Input 9 2 5 3 16" xfId="10193" xr:uid="{00000000-0005-0000-0000-000021260000}"/>
    <cellStyle name="Input 9 2 5 3 2" xfId="10194" xr:uid="{00000000-0005-0000-0000-000022260000}"/>
    <cellStyle name="Input 9 2 5 3 2 2" xfId="10195" xr:uid="{00000000-0005-0000-0000-000023260000}"/>
    <cellStyle name="Input 9 2 5 3 3" xfId="10196" xr:uid="{00000000-0005-0000-0000-000024260000}"/>
    <cellStyle name="Input 9 2 5 3 3 2" xfId="10197" xr:uid="{00000000-0005-0000-0000-000025260000}"/>
    <cellStyle name="Input 9 2 5 3 4" xfId="10198" xr:uid="{00000000-0005-0000-0000-000026260000}"/>
    <cellStyle name="Input 9 2 5 3 4 2" xfId="10199" xr:uid="{00000000-0005-0000-0000-000027260000}"/>
    <cellStyle name="Input 9 2 5 3 5" xfId="10200" xr:uid="{00000000-0005-0000-0000-000028260000}"/>
    <cellStyle name="Input 9 2 5 3 5 2" xfId="10201" xr:uid="{00000000-0005-0000-0000-000029260000}"/>
    <cellStyle name="Input 9 2 5 3 6" xfId="10202" xr:uid="{00000000-0005-0000-0000-00002A260000}"/>
    <cellStyle name="Input 9 2 5 3 6 2" xfId="10203" xr:uid="{00000000-0005-0000-0000-00002B260000}"/>
    <cellStyle name="Input 9 2 5 3 7" xfId="10204" xr:uid="{00000000-0005-0000-0000-00002C260000}"/>
    <cellStyle name="Input 9 2 5 3 7 2" xfId="10205" xr:uid="{00000000-0005-0000-0000-00002D260000}"/>
    <cellStyle name="Input 9 2 5 3 8" xfId="10206" xr:uid="{00000000-0005-0000-0000-00002E260000}"/>
    <cellStyle name="Input 9 2 5 3 8 2" xfId="10207" xr:uid="{00000000-0005-0000-0000-00002F260000}"/>
    <cellStyle name="Input 9 2 5 3 9" xfId="10208" xr:uid="{00000000-0005-0000-0000-000030260000}"/>
    <cellStyle name="Input 9 2 5 3 9 2" xfId="10209" xr:uid="{00000000-0005-0000-0000-000031260000}"/>
    <cellStyle name="Input 9 2 5 4" xfId="10210" xr:uid="{00000000-0005-0000-0000-000032260000}"/>
    <cellStyle name="Input 9 2 5 4 10" xfId="10211" xr:uid="{00000000-0005-0000-0000-000033260000}"/>
    <cellStyle name="Input 9 2 5 4 10 2" xfId="10212" xr:uid="{00000000-0005-0000-0000-000034260000}"/>
    <cellStyle name="Input 9 2 5 4 11" xfId="10213" xr:uid="{00000000-0005-0000-0000-000035260000}"/>
    <cellStyle name="Input 9 2 5 4 11 2" xfId="10214" xr:uid="{00000000-0005-0000-0000-000036260000}"/>
    <cellStyle name="Input 9 2 5 4 12" xfId="10215" xr:uid="{00000000-0005-0000-0000-000037260000}"/>
    <cellStyle name="Input 9 2 5 4 12 2" xfId="10216" xr:uid="{00000000-0005-0000-0000-000038260000}"/>
    <cellStyle name="Input 9 2 5 4 13" xfId="10217" xr:uid="{00000000-0005-0000-0000-000039260000}"/>
    <cellStyle name="Input 9 2 5 4 13 2" xfId="10218" xr:uid="{00000000-0005-0000-0000-00003A260000}"/>
    <cellStyle name="Input 9 2 5 4 14" xfId="10219" xr:uid="{00000000-0005-0000-0000-00003B260000}"/>
    <cellStyle name="Input 9 2 5 4 14 2" xfId="10220" xr:uid="{00000000-0005-0000-0000-00003C260000}"/>
    <cellStyle name="Input 9 2 5 4 15" xfId="10221" xr:uid="{00000000-0005-0000-0000-00003D260000}"/>
    <cellStyle name="Input 9 2 5 4 15 2" xfId="10222" xr:uid="{00000000-0005-0000-0000-00003E260000}"/>
    <cellStyle name="Input 9 2 5 4 16" xfId="10223" xr:uid="{00000000-0005-0000-0000-00003F260000}"/>
    <cellStyle name="Input 9 2 5 4 2" xfId="10224" xr:uid="{00000000-0005-0000-0000-000040260000}"/>
    <cellStyle name="Input 9 2 5 4 2 2" xfId="10225" xr:uid="{00000000-0005-0000-0000-000041260000}"/>
    <cellStyle name="Input 9 2 5 4 3" xfId="10226" xr:uid="{00000000-0005-0000-0000-000042260000}"/>
    <cellStyle name="Input 9 2 5 4 3 2" xfId="10227" xr:uid="{00000000-0005-0000-0000-000043260000}"/>
    <cellStyle name="Input 9 2 5 4 4" xfId="10228" xr:uid="{00000000-0005-0000-0000-000044260000}"/>
    <cellStyle name="Input 9 2 5 4 4 2" xfId="10229" xr:uid="{00000000-0005-0000-0000-000045260000}"/>
    <cellStyle name="Input 9 2 5 4 5" xfId="10230" xr:uid="{00000000-0005-0000-0000-000046260000}"/>
    <cellStyle name="Input 9 2 5 4 5 2" xfId="10231" xr:uid="{00000000-0005-0000-0000-000047260000}"/>
    <cellStyle name="Input 9 2 5 4 6" xfId="10232" xr:uid="{00000000-0005-0000-0000-000048260000}"/>
    <cellStyle name="Input 9 2 5 4 6 2" xfId="10233" xr:uid="{00000000-0005-0000-0000-000049260000}"/>
    <cellStyle name="Input 9 2 5 4 7" xfId="10234" xr:uid="{00000000-0005-0000-0000-00004A260000}"/>
    <cellStyle name="Input 9 2 5 4 7 2" xfId="10235" xr:uid="{00000000-0005-0000-0000-00004B260000}"/>
    <cellStyle name="Input 9 2 5 4 8" xfId="10236" xr:uid="{00000000-0005-0000-0000-00004C260000}"/>
    <cellStyle name="Input 9 2 5 4 8 2" xfId="10237" xr:uid="{00000000-0005-0000-0000-00004D260000}"/>
    <cellStyle name="Input 9 2 5 4 9" xfId="10238" xr:uid="{00000000-0005-0000-0000-00004E260000}"/>
    <cellStyle name="Input 9 2 5 4 9 2" xfId="10239" xr:uid="{00000000-0005-0000-0000-00004F260000}"/>
    <cellStyle name="Input 9 2 5 5" xfId="10240" xr:uid="{00000000-0005-0000-0000-000050260000}"/>
    <cellStyle name="Input 9 2 5 5 10" xfId="10241" xr:uid="{00000000-0005-0000-0000-000051260000}"/>
    <cellStyle name="Input 9 2 5 5 10 2" xfId="10242" xr:uid="{00000000-0005-0000-0000-000052260000}"/>
    <cellStyle name="Input 9 2 5 5 11" xfId="10243" xr:uid="{00000000-0005-0000-0000-000053260000}"/>
    <cellStyle name="Input 9 2 5 5 11 2" xfId="10244" xr:uid="{00000000-0005-0000-0000-000054260000}"/>
    <cellStyle name="Input 9 2 5 5 12" xfId="10245" xr:uid="{00000000-0005-0000-0000-000055260000}"/>
    <cellStyle name="Input 9 2 5 5 12 2" xfId="10246" xr:uid="{00000000-0005-0000-0000-000056260000}"/>
    <cellStyle name="Input 9 2 5 5 13" xfId="10247" xr:uid="{00000000-0005-0000-0000-000057260000}"/>
    <cellStyle name="Input 9 2 5 5 13 2" xfId="10248" xr:uid="{00000000-0005-0000-0000-000058260000}"/>
    <cellStyle name="Input 9 2 5 5 14" xfId="10249" xr:uid="{00000000-0005-0000-0000-000059260000}"/>
    <cellStyle name="Input 9 2 5 5 14 2" xfId="10250" xr:uid="{00000000-0005-0000-0000-00005A260000}"/>
    <cellStyle name="Input 9 2 5 5 15" xfId="10251" xr:uid="{00000000-0005-0000-0000-00005B260000}"/>
    <cellStyle name="Input 9 2 5 5 2" xfId="10252" xr:uid="{00000000-0005-0000-0000-00005C260000}"/>
    <cellStyle name="Input 9 2 5 5 2 2" xfId="10253" xr:uid="{00000000-0005-0000-0000-00005D260000}"/>
    <cellStyle name="Input 9 2 5 5 3" xfId="10254" xr:uid="{00000000-0005-0000-0000-00005E260000}"/>
    <cellStyle name="Input 9 2 5 5 3 2" xfId="10255" xr:uid="{00000000-0005-0000-0000-00005F260000}"/>
    <cellStyle name="Input 9 2 5 5 4" xfId="10256" xr:uid="{00000000-0005-0000-0000-000060260000}"/>
    <cellStyle name="Input 9 2 5 5 4 2" xfId="10257" xr:uid="{00000000-0005-0000-0000-000061260000}"/>
    <cellStyle name="Input 9 2 5 5 5" xfId="10258" xr:uid="{00000000-0005-0000-0000-000062260000}"/>
    <cellStyle name="Input 9 2 5 5 5 2" xfId="10259" xr:uid="{00000000-0005-0000-0000-000063260000}"/>
    <cellStyle name="Input 9 2 5 5 6" xfId="10260" xr:uid="{00000000-0005-0000-0000-000064260000}"/>
    <cellStyle name="Input 9 2 5 5 6 2" xfId="10261" xr:uid="{00000000-0005-0000-0000-000065260000}"/>
    <cellStyle name="Input 9 2 5 5 7" xfId="10262" xr:uid="{00000000-0005-0000-0000-000066260000}"/>
    <cellStyle name="Input 9 2 5 5 7 2" xfId="10263" xr:uid="{00000000-0005-0000-0000-000067260000}"/>
    <cellStyle name="Input 9 2 5 5 8" xfId="10264" xr:uid="{00000000-0005-0000-0000-000068260000}"/>
    <cellStyle name="Input 9 2 5 5 8 2" xfId="10265" xr:uid="{00000000-0005-0000-0000-000069260000}"/>
    <cellStyle name="Input 9 2 5 5 9" xfId="10266" xr:uid="{00000000-0005-0000-0000-00006A260000}"/>
    <cellStyle name="Input 9 2 5 5 9 2" xfId="10267" xr:uid="{00000000-0005-0000-0000-00006B260000}"/>
    <cellStyle name="Input 9 2 5 6" xfId="10268" xr:uid="{00000000-0005-0000-0000-00006C260000}"/>
    <cellStyle name="Input 9 2 5 6 2" xfId="10269" xr:uid="{00000000-0005-0000-0000-00006D260000}"/>
    <cellStyle name="Input 9 2 5 7" xfId="10270" xr:uid="{00000000-0005-0000-0000-00006E260000}"/>
    <cellStyle name="Input 9 2 5 7 2" xfId="10271" xr:uid="{00000000-0005-0000-0000-00006F260000}"/>
    <cellStyle name="Input 9 2 5 8" xfId="10272" xr:uid="{00000000-0005-0000-0000-000070260000}"/>
    <cellStyle name="Input 9 2 5 8 2" xfId="10273" xr:uid="{00000000-0005-0000-0000-000071260000}"/>
    <cellStyle name="Input 9 2 5 9" xfId="10274" xr:uid="{00000000-0005-0000-0000-000072260000}"/>
    <cellStyle name="Input 9 2 5 9 2" xfId="10275" xr:uid="{00000000-0005-0000-0000-000073260000}"/>
    <cellStyle name="Input 9 2 6" xfId="10276" xr:uid="{00000000-0005-0000-0000-000074260000}"/>
    <cellStyle name="Input 9 2 6 10" xfId="10277" xr:uid="{00000000-0005-0000-0000-000075260000}"/>
    <cellStyle name="Input 9 2 6 10 2" xfId="10278" xr:uid="{00000000-0005-0000-0000-000076260000}"/>
    <cellStyle name="Input 9 2 6 11" xfId="10279" xr:uid="{00000000-0005-0000-0000-000077260000}"/>
    <cellStyle name="Input 9 2 6 11 2" xfId="10280" xr:uid="{00000000-0005-0000-0000-000078260000}"/>
    <cellStyle name="Input 9 2 6 12" xfId="10281" xr:uid="{00000000-0005-0000-0000-000079260000}"/>
    <cellStyle name="Input 9 2 6 12 2" xfId="10282" xr:uid="{00000000-0005-0000-0000-00007A260000}"/>
    <cellStyle name="Input 9 2 6 13" xfId="10283" xr:uid="{00000000-0005-0000-0000-00007B260000}"/>
    <cellStyle name="Input 9 2 6 13 2" xfId="10284" xr:uid="{00000000-0005-0000-0000-00007C260000}"/>
    <cellStyle name="Input 9 2 6 14" xfId="10285" xr:uid="{00000000-0005-0000-0000-00007D260000}"/>
    <cellStyle name="Input 9 2 6 14 2" xfId="10286" xr:uid="{00000000-0005-0000-0000-00007E260000}"/>
    <cellStyle name="Input 9 2 6 15" xfId="10287" xr:uid="{00000000-0005-0000-0000-00007F260000}"/>
    <cellStyle name="Input 9 2 6 15 2" xfId="10288" xr:uid="{00000000-0005-0000-0000-000080260000}"/>
    <cellStyle name="Input 9 2 6 16" xfId="10289" xr:uid="{00000000-0005-0000-0000-000081260000}"/>
    <cellStyle name="Input 9 2 6 16 2" xfId="10290" xr:uid="{00000000-0005-0000-0000-000082260000}"/>
    <cellStyle name="Input 9 2 6 17" xfId="10291" xr:uid="{00000000-0005-0000-0000-000083260000}"/>
    <cellStyle name="Input 9 2 6 17 2" xfId="10292" xr:uid="{00000000-0005-0000-0000-000084260000}"/>
    <cellStyle name="Input 9 2 6 18" xfId="10293" xr:uid="{00000000-0005-0000-0000-000085260000}"/>
    <cellStyle name="Input 9 2 6 18 2" xfId="10294" xr:uid="{00000000-0005-0000-0000-000086260000}"/>
    <cellStyle name="Input 9 2 6 19" xfId="10295" xr:uid="{00000000-0005-0000-0000-000087260000}"/>
    <cellStyle name="Input 9 2 6 2" xfId="10296" xr:uid="{00000000-0005-0000-0000-000088260000}"/>
    <cellStyle name="Input 9 2 6 2 10" xfId="10297" xr:uid="{00000000-0005-0000-0000-000089260000}"/>
    <cellStyle name="Input 9 2 6 2 10 2" xfId="10298" xr:uid="{00000000-0005-0000-0000-00008A260000}"/>
    <cellStyle name="Input 9 2 6 2 11" xfId="10299" xr:uid="{00000000-0005-0000-0000-00008B260000}"/>
    <cellStyle name="Input 9 2 6 2 11 2" xfId="10300" xr:uid="{00000000-0005-0000-0000-00008C260000}"/>
    <cellStyle name="Input 9 2 6 2 12" xfId="10301" xr:uid="{00000000-0005-0000-0000-00008D260000}"/>
    <cellStyle name="Input 9 2 6 2 12 2" xfId="10302" xr:uid="{00000000-0005-0000-0000-00008E260000}"/>
    <cellStyle name="Input 9 2 6 2 13" xfId="10303" xr:uid="{00000000-0005-0000-0000-00008F260000}"/>
    <cellStyle name="Input 9 2 6 2 13 2" xfId="10304" xr:uid="{00000000-0005-0000-0000-000090260000}"/>
    <cellStyle name="Input 9 2 6 2 14" xfId="10305" xr:uid="{00000000-0005-0000-0000-000091260000}"/>
    <cellStyle name="Input 9 2 6 2 14 2" xfId="10306" xr:uid="{00000000-0005-0000-0000-000092260000}"/>
    <cellStyle name="Input 9 2 6 2 15" xfId="10307" xr:uid="{00000000-0005-0000-0000-000093260000}"/>
    <cellStyle name="Input 9 2 6 2 15 2" xfId="10308" xr:uid="{00000000-0005-0000-0000-000094260000}"/>
    <cellStyle name="Input 9 2 6 2 16" xfId="10309" xr:uid="{00000000-0005-0000-0000-000095260000}"/>
    <cellStyle name="Input 9 2 6 2 16 2" xfId="10310" xr:uid="{00000000-0005-0000-0000-000096260000}"/>
    <cellStyle name="Input 9 2 6 2 17" xfId="10311" xr:uid="{00000000-0005-0000-0000-000097260000}"/>
    <cellStyle name="Input 9 2 6 2 17 2" xfId="10312" xr:uid="{00000000-0005-0000-0000-000098260000}"/>
    <cellStyle name="Input 9 2 6 2 18" xfId="10313" xr:uid="{00000000-0005-0000-0000-000099260000}"/>
    <cellStyle name="Input 9 2 6 2 2" xfId="10314" xr:uid="{00000000-0005-0000-0000-00009A260000}"/>
    <cellStyle name="Input 9 2 6 2 2 2" xfId="10315" xr:uid="{00000000-0005-0000-0000-00009B260000}"/>
    <cellStyle name="Input 9 2 6 2 3" xfId="10316" xr:uid="{00000000-0005-0000-0000-00009C260000}"/>
    <cellStyle name="Input 9 2 6 2 3 2" xfId="10317" xr:uid="{00000000-0005-0000-0000-00009D260000}"/>
    <cellStyle name="Input 9 2 6 2 4" xfId="10318" xr:uid="{00000000-0005-0000-0000-00009E260000}"/>
    <cellStyle name="Input 9 2 6 2 4 2" xfId="10319" xr:uid="{00000000-0005-0000-0000-00009F260000}"/>
    <cellStyle name="Input 9 2 6 2 5" xfId="10320" xr:uid="{00000000-0005-0000-0000-0000A0260000}"/>
    <cellStyle name="Input 9 2 6 2 5 2" xfId="10321" xr:uid="{00000000-0005-0000-0000-0000A1260000}"/>
    <cellStyle name="Input 9 2 6 2 6" xfId="10322" xr:uid="{00000000-0005-0000-0000-0000A2260000}"/>
    <cellStyle name="Input 9 2 6 2 6 2" xfId="10323" xr:uid="{00000000-0005-0000-0000-0000A3260000}"/>
    <cellStyle name="Input 9 2 6 2 7" xfId="10324" xr:uid="{00000000-0005-0000-0000-0000A4260000}"/>
    <cellStyle name="Input 9 2 6 2 7 2" xfId="10325" xr:uid="{00000000-0005-0000-0000-0000A5260000}"/>
    <cellStyle name="Input 9 2 6 2 8" xfId="10326" xr:uid="{00000000-0005-0000-0000-0000A6260000}"/>
    <cellStyle name="Input 9 2 6 2 8 2" xfId="10327" xr:uid="{00000000-0005-0000-0000-0000A7260000}"/>
    <cellStyle name="Input 9 2 6 2 9" xfId="10328" xr:uid="{00000000-0005-0000-0000-0000A8260000}"/>
    <cellStyle name="Input 9 2 6 2 9 2" xfId="10329" xr:uid="{00000000-0005-0000-0000-0000A9260000}"/>
    <cellStyle name="Input 9 2 6 3" xfId="10330" xr:uid="{00000000-0005-0000-0000-0000AA260000}"/>
    <cellStyle name="Input 9 2 6 3 10" xfId="10331" xr:uid="{00000000-0005-0000-0000-0000AB260000}"/>
    <cellStyle name="Input 9 2 6 3 10 2" xfId="10332" xr:uid="{00000000-0005-0000-0000-0000AC260000}"/>
    <cellStyle name="Input 9 2 6 3 11" xfId="10333" xr:uid="{00000000-0005-0000-0000-0000AD260000}"/>
    <cellStyle name="Input 9 2 6 3 11 2" xfId="10334" xr:uid="{00000000-0005-0000-0000-0000AE260000}"/>
    <cellStyle name="Input 9 2 6 3 12" xfId="10335" xr:uid="{00000000-0005-0000-0000-0000AF260000}"/>
    <cellStyle name="Input 9 2 6 3 12 2" xfId="10336" xr:uid="{00000000-0005-0000-0000-0000B0260000}"/>
    <cellStyle name="Input 9 2 6 3 13" xfId="10337" xr:uid="{00000000-0005-0000-0000-0000B1260000}"/>
    <cellStyle name="Input 9 2 6 3 13 2" xfId="10338" xr:uid="{00000000-0005-0000-0000-0000B2260000}"/>
    <cellStyle name="Input 9 2 6 3 14" xfId="10339" xr:uid="{00000000-0005-0000-0000-0000B3260000}"/>
    <cellStyle name="Input 9 2 6 3 14 2" xfId="10340" xr:uid="{00000000-0005-0000-0000-0000B4260000}"/>
    <cellStyle name="Input 9 2 6 3 15" xfId="10341" xr:uid="{00000000-0005-0000-0000-0000B5260000}"/>
    <cellStyle name="Input 9 2 6 3 15 2" xfId="10342" xr:uid="{00000000-0005-0000-0000-0000B6260000}"/>
    <cellStyle name="Input 9 2 6 3 16" xfId="10343" xr:uid="{00000000-0005-0000-0000-0000B7260000}"/>
    <cellStyle name="Input 9 2 6 3 2" xfId="10344" xr:uid="{00000000-0005-0000-0000-0000B8260000}"/>
    <cellStyle name="Input 9 2 6 3 2 2" xfId="10345" xr:uid="{00000000-0005-0000-0000-0000B9260000}"/>
    <cellStyle name="Input 9 2 6 3 3" xfId="10346" xr:uid="{00000000-0005-0000-0000-0000BA260000}"/>
    <cellStyle name="Input 9 2 6 3 3 2" xfId="10347" xr:uid="{00000000-0005-0000-0000-0000BB260000}"/>
    <cellStyle name="Input 9 2 6 3 4" xfId="10348" xr:uid="{00000000-0005-0000-0000-0000BC260000}"/>
    <cellStyle name="Input 9 2 6 3 4 2" xfId="10349" xr:uid="{00000000-0005-0000-0000-0000BD260000}"/>
    <cellStyle name="Input 9 2 6 3 5" xfId="10350" xr:uid="{00000000-0005-0000-0000-0000BE260000}"/>
    <cellStyle name="Input 9 2 6 3 5 2" xfId="10351" xr:uid="{00000000-0005-0000-0000-0000BF260000}"/>
    <cellStyle name="Input 9 2 6 3 6" xfId="10352" xr:uid="{00000000-0005-0000-0000-0000C0260000}"/>
    <cellStyle name="Input 9 2 6 3 6 2" xfId="10353" xr:uid="{00000000-0005-0000-0000-0000C1260000}"/>
    <cellStyle name="Input 9 2 6 3 7" xfId="10354" xr:uid="{00000000-0005-0000-0000-0000C2260000}"/>
    <cellStyle name="Input 9 2 6 3 7 2" xfId="10355" xr:uid="{00000000-0005-0000-0000-0000C3260000}"/>
    <cellStyle name="Input 9 2 6 3 8" xfId="10356" xr:uid="{00000000-0005-0000-0000-0000C4260000}"/>
    <cellStyle name="Input 9 2 6 3 8 2" xfId="10357" xr:uid="{00000000-0005-0000-0000-0000C5260000}"/>
    <cellStyle name="Input 9 2 6 3 9" xfId="10358" xr:uid="{00000000-0005-0000-0000-0000C6260000}"/>
    <cellStyle name="Input 9 2 6 3 9 2" xfId="10359" xr:uid="{00000000-0005-0000-0000-0000C7260000}"/>
    <cellStyle name="Input 9 2 6 4" xfId="10360" xr:uid="{00000000-0005-0000-0000-0000C8260000}"/>
    <cellStyle name="Input 9 2 6 4 10" xfId="10361" xr:uid="{00000000-0005-0000-0000-0000C9260000}"/>
    <cellStyle name="Input 9 2 6 4 10 2" xfId="10362" xr:uid="{00000000-0005-0000-0000-0000CA260000}"/>
    <cellStyle name="Input 9 2 6 4 11" xfId="10363" xr:uid="{00000000-0005-0000-0000-0000CB260000}"/>
    <cellStyle name="Input 9 2 6 4 11 2" xfId="10364" xr:uid="{00000000-0005-0000-0000-0000CC260000}"/>
    <cellStyle name="Input 9 2 6 4 12" xfId="10365" xr:uid="{00000000-0005-0000-0000-0000CD260000}"/>
    <cellStyle name="Input 9 2 6 4 12 2" xfId="10366" xr:uid="{00000000-0005-0000-0000-0000CE260000}"/>
    <cellStyle name="Input 9 2 6 4 13" xfId="10367" xr:uid="{00000000-0005-0000-0000-0000CF260000}"/>
    <cellStyle name="Input 9 2 6 4 13 2" xfId="10368" xr:uid="{00000000-0005-0000-0000-0000D0260000}"/>
    <cellStyle name="Input 9 2 6 4 14" xfId="10369" xr:uid="{00000000-0005-0000-0000-0000D1260000}"/>
    <cellStyle name="Input 9 2 6 4 14 2" xfId="10370" xr:uid="{00000000-0005-0000-0000-0000D2260000}"/>
    <cellStyle name="Input 9 2 6 4 15" xfId="10371" xr:uid="{00000000-0005-0000-0000-0000D3260000}"/>
    <cellStyle name="Input 9 2 6 4 15 2" xfId="10372" xr:uid="{00000000-0005-0000-0000-0000D4260000}"/>
    <cellStyle name="Input 9 2 6 4 16" xfId="10373" xr:uid="{00000000-0005-0000-0000-0000D5260000}"/>
    <cellStyle name="Input 9 2 6 4 2" xfId="10374" xr:uid="{00000000-0005-0000-0000-0000D6260000}"/>
    <cellStyle name="Input 9 2 6 4 2 2" xfId="10375" xr:uid="{00000000-0005-0000-0000-0000D7260000}"/>
    <cellStyle name="Input 9 2 6 4 3" xfId="10376" xr:uid="{00000000-0005-0000-0000-0000D8260000}"/>
    <cellStyle name="Input 9 2 6 4 3 2" xfId="10377" xr:uid="{00000000-0005-0000-0000-0000D9260000}"/>
    <cellStyle name="Input 9 2 6 4 4" xfId="10378" xr:uid="{00000000-0005-0000-0000-0000DA260000}"/>
    <cellStyle name="Input 9 2 6 4 4 2" xfId="10379" xr:uid="{00000000-0005-0000-0000-0000DB260000}"/>
    <cellStyle name="Input 9 2 6 4 5" xfId="10380" xr:uid="{00000000-0005-0000-0000-0000DC260000}"/>
    <cellStyle name="Input 9 2 6 4 5 2" xfId="10381" xr:uid="{00000000-0005-0000-0000-0000DD260000}"/>
    <cellStyle name="Input 9 2 6 4 6" xfId="10382" xr:uid="{00000000-0005-0000-0000-0000DE260000}"/>
    <cellStyle name="Input 9 2 6 4 6 2" xfId="10383" xr:uid="{00000000-0005-0000-0000-0000DF260000}"/>
    <cellStyle name="Input 9 2 6 4 7" xfId="10384" xr:uid="{00000000-0005-0000-0000-0000E0260000}"/>
    <cellStyle name="Input 9 2 6 4 7 2" xfId="10385" xr:uid="{00000000-0005-0000-0000-0000E1260000}"/>
    <cellStyle name="Input 9 2 6 4 8" xfId="10386" xr:uid="{00000000-0005-0000-0000-0000E2260000}"/>
    <cellStyle name="Input 9 2 6 4 8 2" xfId="10387" xr:uid="{00000000-0005-0000-0000-0000E3260000}"/>
    <cellStyle name="Input 9 2 6 4 9" xfId="10388" xr:uid="{00000000-0005-0000-0000-0000E4260000}"/>
    <cellStyle name="Input 9 2 6 4 9 2" xfId="10389" xr:uid="{00000000-0005-0000-0000-0000E5260000}"/>
    <cellStyle name="Input 9 2 6 5" xfId="10390" xr:uid="{00000000-0005-0000-0000-0000E6260000}"/>
    <cellStyle name="Input 9 2 6 5 10" xfId="10391" xr:uid="{00000000-0005-0000-0000-0000E7260000}"/>
    <cellStyle name="Input 9 2 6 5 10 2" xfId="10392" xr:uid="{00000000-0005-0000-0000-0000E8260000}"/>
    <cellStyle name="Input 9 2 6 5 11" xfId="10393" xr:uid="{00000000-0005-0000-0000-0000E9260000}"/>
    <cellStyle name="Input 9 2 6 5 11 2" xfId="10394" xr:uid="{00000000-0005-0000-0000-0000EA260000}"/>
    <cellStyle name="Input 9 2 6 5 12" xfId="10395" xr:uid="{00000000-0005-0000-0000-0000EB260000}"/>
    <cellStyle name="Input 9 2 6 5 12 2" xfId="10396" xr:uid="{00000000-0005-0000-0000-0000EC260000}"/>
    <cellStyle name="Input 9 2 6 5 13" xfId="10397" xr:uid="{00000000-0005-0000-0000-0000ED260000}"/>
    <cellStyle name="Input 9 2 6 5 13 2" xfId="10398" xr:uid="{00000000-0005-0000-0000-0000EE260000}"/>
    <cellStyle name="Input 9 2 6 5 14" xfId="10399" xr:uid="{00000000-0005-0000-0000-0000EF260000}"/>
    <cellStyle name="Input 9 2 6 5 14 2" xfId="10400" xr:uid="{00000000-0005-0000-0000-0000F0260000}"/>
    <cellStyle name="Input 9 2 6 5 15" xfId="10401" xr:uid="{00000000-0005-0000-0000-0000F1260000}"/>
    <cellStyle name="Input 9 2 6 5 2" xfId="10402" xr:uid="{00000000-0005-0000-0000-0000F2260000}"/>
    <cellStyle name="Input 9 2 6 5 2 2" xfId="10403" xr:uid="{00000000-0005-0000-0000-0000F3260000}"/>
    <cellStyle name="Input 9 2 6 5 3" xfId="10404" xr:uid="{00000000-0005-0000-0000-0000F4260000}"/>
    <cellStyle name="Input 9 2 6 5 3 2" xfId="10405" xr:uid="{00000000-0005-0000-0000-0000F5260000}"/>
    <cellStyle name="Input 9 2 6 5 4" xfId="10406" xr:uid="{00000000-0005-0000-0000-0000F6260000}"/>
    <cellStyle name="Input 9 2 6 5 4 2" xfId="10407" xr:uid="{00000000-0005-0000-0000-0000F7260000}"/>
    <cellStyle name="Input 9 2 6 5 5" xfId="10408" xr:uid="{00000000-0005-0000-0000-0000F8260000}"/>
    <cellStyle name="Input 9 2 6 5 5 2" xfId="10409" xr:uid="{00000000-0005-0000-0000-0000F9260000}"/>
    <cellStyle name="Input 9 2 6 5 6" xfId="10410" xr:uid="{00000000-0005-0000-0000-0000FA260000}"/>
    <cellStyle name="Input 9 2 6 5 6 2" xfId="10411" xr:uid="{00000000-0005-0000-0000-0000FB260000}"/>
    <cellStyle name="Input 9 2 6 5 7" xfId="10412" xr:uid="{00000000-0005-0000-0000-0000FC260000}"/>
    <cellStyle name="Input 9 2 6 5 7 2" xfId="10413" xr:uid="{00000000-0005-0000-0000-0000FD260000}"/>
    <cellStyle name="Input 9 2 6 5 8" xfId="10414" xr:uid="{00000000-0005-0000-0000-0000FE260000}"/>
    <cellStyle name="Input 9 2 6 5 8 2" xfId="10415" xr:uid="{00000000-0005-0000-0000-0000FF260000}"/>
    <cellStyle name="Input 9 2 6 5 9" xfId="10416" xr:uid="{00000000-0005-0000-0000-000000270000}"/>
    <cellStyle name="Input 9 2 6 5 9 2" xfId="10417" xr:uid="{00000000-0005-0000-0000-000001270000}"/>
    <cellStyle name="Input 9 2 6 6" xfId="10418" xr:uid="{00000000-0005-0000-0000-000002270000}"/>
    <cellStyle name="Input 9 2 6 6 2" xfId="10419" xr:uid="{00000000-0005-0000-0000-000003270000}"/>
    <cellStyle name="Input 9 2 6 7" xfId="10420" xr:uid="{00000000-0005-0000-0000-000004270000}"/>
    <cellStyle name="Input 9 2 6 7 2" xfId="10421" xr:uid="{00000000-0005-0000-0000-000005270000}"/>
    <cellStyle name="Input 9 2 6 8" xfId="10422" xr:uid="{00000000-0005-0000-0000-000006270000}"/>
    <cellStyle name="Input 9 2 6 8 2" xfId="10423" xr:uid="{00000000-0005-0000-0000-000007270000}"/>
    <cellStyle name="Input 9 2 6 9" xfId="10424" xr:uid="{00000000-0005-0000-0000-000008270000}"/>
    <cellStyle name="Input 9 2 6 9 2" xfId="10425" xr:uid="{00000000-0005-0000-0000-000009270000}"/>
    <cellStyle name="Input 9 2 7" xfId="10426" xr:uid="{00000000-0005-0000-0000-00000A270000}"/>
    <cellStyle name="Input 9 2 7 10" xfId="10427" xr:uid="{00000000-0005-0000-0000-00000B270000}"/>
    <cellStyle name="Input 9 2 7 10 2" xfId="10428" xr:uid="{00000000-0005-0000-0000-00000C270000}"/>
    <cellStyle name="Input 9 2 7 11" xfId="10429" xr:uid="{00000000-0005-0000-0000-00000D270000}"/>
    <cellStyle name="Input 9 2 7 11 2" xfId="10430" xr:uid="{00000000-0005-0000-0000-00000E270000}"/>
    <cellStyle name="Input 9 2 7 12" xfId="10431" xr:uid="{00000000-0005-0000-0000-00000F270000}"/>
    <cellStyle name="Input 9 2 7 12 2" xfId="10432" xr:uid="{00000000-0005-0000-0000-000010270000}"/>
    <cellStyle name="Input 9 2 7 13" xfId="10433" xr:uid="{00000000-0005-0000-0000-000011270000}"/>
    <cellStyle name="Input 9 2 7 13 2" xfId="10434" xr:uid="{00000000-0005-0000-0000-000012270000}"/>
    <cellStyle name="Input 9 2 7 14" xfId="10435" xr:uid="{00000000-0005-0000-0000-000013270000}"/>
    <cellStyle name="Input 9 2 7 14 2" xfId="10436" xr:uid="{00000000-0005-0000-0000-000014270000}"/>
    <cellStyle name="Input 9 2 7 15" xfId="10437" xr:uid="{00000000-0005-0000-0000-000015270000}"/>
    <cellStyle name="Input 9 2 7 15 2" xfId="10438" xr:uid="{00000000-0005-0000-0000-000016270000}"/>
    <cellStyle name="Input 9 2 7 16" xfId="10439" xr:uid="{00000000-0005-0000-0000-000017270000}"/>
    <cellStyle name="Input 9 2 7 16 2" xfId="10440" xr:uid="{00000000-0005-0000-0000-000018270000}"/>
    <cellStyle name="Input 9 2 7 17" xfId="10441" xr:uid="{00000000-0005-0000-0000-000019270000}"/>
    <cellStyle name="Input 9 2 7 17 2" xfId="10442" xr:uid="{00000000-0005-0000-0000-00001A270000}"/>
    <cellStyle name="Input 9 2 7 18" xfId="10443" xr:uid="{00000000-0005-0000-0000-00001B270000}"/>
    <cellStyle name="Input 9 2 7 2" xfId="10444" xr:uid="{00000000-0005-0000-0000-00001C270000}"/>
    <cellStyle name="Input 9 2 7 2 10" xfId="10445" xr:uid="{00000000-0005-0000-0000-00001D270000}"/>
    <cellStyle name="Input 9 2 7 2 10 2" xfId="10446" xr:uid="{00000000-0005-0000-0000-00001E270000}"/>
    <cellStyle name="Input 9 2 7 2 11" xfId="10447" xr:uid="{00000000-0005-0000-0000-00001F270000}"/>
    <cellStyle name="Input 9 2 7 2 11 2" xfId="10448" xr:uid="{00000000-0005-0000-0000-000020270000}"/>
    <cellStyle name="Input 9 2 7 2 12" xfId="10449" xr:uid="{00000000-0005-0000-0000-000021270000}"/>
    <cellStyle name="Input 9 2 7 2 12 2" xfId="10450" xr:uid="{00000000-0005-0000-0000-000022270000}"/>
    <cellStyle name="Input 9 2 7 2 13" xfId="10451" xr:uid="{00000000-0005-0000-0000-000023270000}"/>
    <cellStyle name="Input 9 2 7 2 13 2" xfId="10452" xr:uid="{00000000-0005-0000-0000-000024270000}"/>
    <cellStyle name="Input 9 2 7 2 14" xfId="10453" xr:uid="{00000000-0005-0000-0000-000025270000}"/>
    <cellStyle name="Input 9 2 7 2 14 2" xfId="10454" xr:uid="{00000000-0005-0000-0000-000026270000}"/>
    <cellStyle name="Input 9 2 7 2 15" xfId="10455" xr:uid="{00000000-0005-0000-0000-000027270000}"/>
    <cellStyle name="Input 9 2 7 2 15 2" xfId="10456" xr:uid="{00000000-0005-0000-0000-000028270000}"/>
    <cellStyle name="Input 9 2 7 2 16" xfId="10457" xr:uid="{00000000-0005-0000-0000-000029270000}"/>
    <cellStyle name="Input 9 2 7 2 16 2" xfId="10458" xr:uid="{00000000-0005-0000-0000-00002A270000}"/>
    <cellStyle name="Input 9 2 7 2 17" xfId="10459" xr:uid="{00000000-0005-0000-0000-00002B270000}"/>
    <cellStyle name="Input 9 2 7 2 17 2" xfId="10460" xr:uid="{00000000-0005-0000-0000-00002C270000}"/>
    <cellStyle name="Input 9 2 7 2 18" xfId="10461" xr:uid="{00000000-0005-0000-0000-00002D270000}"/>
    <cellStyle name="Input 9 2 7 2 2" xfId="10462" xr:uid="{00000000-0005-0000-0000-00002E270000}"/>
    <cellStyle name="Input 9 2 7 2 2 2" xfId="10463" xr:uid="{00000000-0005-0000-0000-00002F270000}"/>
    <cellStyle name="Input 9 2 7 2 3" xfId="10464" xr:uid="{00000000-0005-0000-0000-000030270000}"/>
    <cellStyle name="Input 9 2 7 2 3 2" xfId="10465" xr:uid="{00000000-0005-0000-0000-000031270000}"/>
    <cellStyle name="Input 9 2 7 2 4" xfId="10466" xr:uid="{00000000-0005-0000-0000-000032270000}"/>
    <cellStyle name="Input 9 2 7 2 4 2" xfId="10467" xr:uid="{00000000-0005-0000-0000-000033270000}"/>
    <cellStyle name="Input 9 2 7 2 5" xfId="10468" xr:uid="{00000000-0005-0000-0000-000034270000}"/>
    <cellStyle name="Input 9 2 7 2 5 2" xfId="10469" xr:uid="{00000000-0005-0000-0000-000035270000}"/>
    <cellStyle name="Input 9 2 7 2 6" xfId="10470" xr:uid="{00000000-0005-0000-0000-000036270000}"/>
    <cellStyle name="Input 9 2 7 2 6 2" xfId="10471" xr:uid="{00000000-0005-0000-0000-000037270000}"/>
    <cellStyle name="Input 9 2 7 2 7" xfId="10472" xr:uid="{00000000-0005-0000-0000-000038270000}"/>
    <cellStyle name="Input 9 2 7 2 7 2" xfId="10473" xr:uid="{00000000-0005-0000-0000-000039270000}"/>
    <cellStyle name="Input 9 2 7 2 8" xfId="10474" xr:uid="{00000000-0005-0000-0000-00003A270000}"/>
    <cellStyle name="Input 9 2 7 2 8 2" xfId="10475" xr:uid="{00000000-0005-0000-0000-00003B270000}"/>
    <cellStyle name="Input 9 2 7 2 9" xfId="10476" xr:uid="{00000000-0005-0000-0000-00003C270000}"/>
    <cellStyle name="Input 9 2 7 2 9 2" xfId="10477" xr:uid="{00000000-0005-0000-0000-00003D270000}"/>
    <cellStyle name="Input 9 2 7 3" xfId="10478" xr:uid="{00000000-0005-0000-0000-00003E270000}"/>
    <cellStyle name="Input 9 2 7 3 10" xfId="10479" xr:uid="{00000000-0005-0000-0000-00003F270000}"/>
    <cellStyle name="Input 9 2 7 3 10 2" xfId="10480" xr:uid="{00000000-0005-0000-0000-000040270000}"/>
    <cellStyle name="Input 9 2 7 3 11" xfId="10481" xr:uid="{00000000-0005-0000-0000-000041270000}"/>
    <cellStyle name="Input 9 2 7 3 11 2" xfId="10482" xr:uid="{00000000-0005-0000-0000-000042270000}"/>
    <cellStyle name="Input 9 2 7 3 12" xfId="10483" xr:uid="{00000000-0005-0000-0000-000043270000}"/>
    <cellStyle name="Input 9 2 7 3 12 2" xfId="10484" xr:uid="{00000000-0005-0000-0000-000044270000}"/>
    <cellStyle name="Input 9 2 7 3 13" xfId="10485" xr:uid="{00000000-0005-0000-0000-000045270000}"/>
    <cellStyle name="Input 9 2 7 3 13 2" xfId="10486" xr:uid="{00000000-0005-0000-0000-000046270000}"/>
    <cellStyle name="Input 9 2 7 3 14" xfId="10487" xr:uid="{00000000-0005-0000-0000-000047270000}"/>
    <cellStyle name="Input 9 2 7 3 14 2" xfId="10488" xr:uid="{00000000-0005-0000-0000-000048270000}"/>
    <cellStyle name="Input 9 2 7 3 15" xfId="10489" xr:uid="{00000000-0005-0000-0000-000049270000}"/>
    <cellStyle name="Input 9 2 7 3 15 2" xfId="10490" xr:uid="{00000000-0005-0000-0000-00004A270000}"/>
    <cellStyle name="Input 9 2 7 3 16" xfId="10491" xr:uid="{00000000-0005-0000-0000-00004B270000}"/>
    <cellStyle name="Input 9 2 7 3 2" xfId="10492" xr:uid="{00000000-0005-0000-0000-00004C270000}"/>
    <cellStyle name="Input 9 2 7 3 2 2" xfId="10493" xr:uid="{00000000-0005-0000-0000-00004D270000}"/>
    <cellStyle name="Input 9 2 7 3 3" xfId="10494" xr:uid="{00000000-0005-0000-0000-00004E270000}"/>
    <cellStyle name="Input 9 2 7 3 3 2" xfId="10495" xr:uid="{00000000-0005-0000-0000-00004F270000}"/>
    <cellStyle name="Input 9 2 7 3 4" xfId="10496" xr:uid="{00000000-0005-0000-0000-000050270000}"/>
    <cellStyle name="Input 9 2 7 3 4 2" xfId="10497" xr:uid="{00000000-0005-0000-0000-000051270000}"/>
    <cellStyle name="Input 9 2 7 3 5" xfId="10498" xr:uid="{00000000-0005-0000-0000-000052270000}"/>
    <cellStyle name="Input 9 2 7 3 5 2" xfId="10499" xr:uid="{00000000-0005-0000-0000-000053270000}"/>
    <cellStyle name="Input 9 2 7 3 6" xfId="10500" xr:uid="{00000000-0005-0000-0000-000054270000}"/>
    <cellStyle name="Input 9 2 7 3 6 2" xfId="10501" xr:uid="{00000000-0005-0000-0000-000055270000}"/>
    <cellStyle name="Input 9 2 7 3 7" xfId="10502" xr:uid="{00000000-0005-0000-0000-000056270000}"/>
    <cellStyle name="Input 9 2 7 3 7 2" xfId="10503" xr:uid="{00000000-0005-0000-0000-000057270000}"/>
    <cellStyle name="Input 9 2 7 3 8" xfId="10504" xr:uid="{00000000-0005-0000-0000-000058270000}"/>
    <cellStyle name="Input 9 2 7 3 8 2" xfId="10505" xr:uid="{00000000-0005-0000-0000-000059270000}"/>
    <cellStyle name="Input 9 2 7 3 9" xfId="10506" xr:uid="{00000000-0005-0000-0000-00005A270000}"/>
    <cellStyle name="Input 9 2 7 3 9 2" xfId="10507" xr:uid="{00000000-0005-0000-0000-00005B270000}"/>
    <cellStyle name="Input 9 2 7 4" xfId="10508" xr:uid="{00000000-0005-0000-0000-00005C270000}"/>
    <cellStyle name="Input 9 2 7 4 10" xfId="10509" xr:uid="{00000000-0005-0000-0000-00005D270000}"/>
    <cellStyle name="Input 9 2 7 4 10 2" xfId="10510" xr:uid="{00000000-0005-0000-0000-00005E270000}"/>
    <cellStyle name="Input 9 2 7 4 11" xfId="10511" xr:uid="{00000000-0005-0000-0000-00005F270000}"/>
    <cellStyle name="Input 9 2 7 4 11 2" xfId="10512" xr:uid="{00000000-0005-0000-0000-000060270000}"/>
    <cellStyle name="Input 9 2 7 4 12" xfId="10513" xr:uid="{00000000-0005-0000-0000-000061270000}"/>
    <cellStyle name="Input 9 2 7 4 12 2" xfId="10514" xr:uid="{00000000-0005-0000-0000-000062270000}"/>
    <cellStyle name="Input 9 2 7 4 13" xfId="10515" xr:uid="{00000000-0005-0000-0000-000063270000}"/>
    <cellStyle name="Input 9 2 7 4 13 2" xfId="10516" xr:uid="{00000000-0005-0000-0000-000064270000}"/>
    <cellStyle name="Input 9 2 7 4 14" xfId="10517" xr:uid="{00000000-0005-0000-0000-000065270000}"/>
    <cellStyle name="Input 9 2 7 4 14 2" xfId="10518" xr:uid="{00000000-0005-0000-0000-000066270000}"/>
    <cellStyle name="Input 9 2 7 4 15" xfId="10519" xr:uid="{00000000-0005-0000-0000-000067270000}"/>
    <cellStyle name="Input 9 2 7 4 15 2" xfId="10520" xr:uid="{00000000-0005-0000-0000-000068270000}"/>
    <cellStyle name="Input 9 2 7 4 16" xfId="10521" xr:uid="{00000000-0005-0000-0000-000069270000}"/>
    <cellStyle name="Input 9 2 7 4 2" xfId="10522" xr:uid="{00000000-0005-0000-0000-00006A270000}"/>
    <cellStyle name="Input 9 2 7 4 2 2" xfId="10523" xr:uid="{00000000-0005-0000-0000-00006B270000}"/>
    <cellStyle name="Input 9 2 7 4 3" xfId="10524" xr:uid="{00000000-0005-0000-0000-00006C270000}"/>
    <cellStyle name="Input 9 2 7 4 3 2" xfId="10525" xr:uid="{00000000-0005-0000-0000-00006D270000}"/>
    <cellStyle name="Input 9 2 7 4 4" xfId="10526" xr:uid="{00000000-0005-0000-0000-00006E270000}"/>
    <cellStyle name="Input 9 2 7 4 4 2" xfId="10527" xr:uid="{00000000-0005-0000-0000-00006F270000}"/>
    <cellStyle name="Input 9 2 7 4 5" xfId="10528" xr:uid="{00000000-0005-0000-0000-000070270000}"/>
    <cellStyle name="Input 9 2 7 4 5 2" xfId="10529" xr:uid="{00000000-0005-0000-0000-000071270000}"/>
    <cellStyle name="Input 9 2 7 4 6" xfId="10530" xr:uid="{00000000-0005-0000-0000-000072270000}"/>
    <cellStyle name="Input 9 2 7 4 6 2" xfId="10531" xr:uid="{00000000-0005-0000-0000-000073270000}"/>
    <cellStyle name="Input 9 2 7 4 7" xfId="10532" xr:uid="{00000000-0005-0000-0000-000074270000}"/>
    <cellStyle name="Input 9 2 7 4 7 2" xfId="10533" xr:uid="{00000000-0005-0000-0000-000075270000}"/>
    <cellStyle name="Input 9 2 7 4 8" xfId="10534" xr:uid="{00000000-0005-0000-0000-000076270000}"/>
    <cellStyle name="Input 9 2 7 4 8 2" xfId="10535" xr:uid="{00000000-0005-0000-0000-000077270000}"/>
    <cellStyle name="Input 9 2 7 4 9" xfId="10536" xr:uid="{00000000-0005-0000-0000-000078270000}"/>
    <cellStyle name="Input 9 2 7 4 9 2" xfId="10537" xr:uid="{00000000-0005-0000-0000-000079270000}"/>
    <cellStyle name="Input 9 2 7 5" xfId="10538" xr:uid="{00000000-0005-0000-0000-00007A270000}"/>
    <cellStyle name="Input 9 2 7 5 10" xfId="10539" xr:uid="{00000000-0005-0000-0000-00007B270000}"/>
    <cellStyle name="Input 9 2 7 5 10 2" xfId="10540" xr:uid="{00000000-0005-0000-0000-00007C270000}"/>
    <cellStyle name="Input 9 2 7 5 11" xfId="10541" xr:uid="{00000000-0005-0000-0000-00007D270000}"/>
    <cellStyle name="Input 9 2 7 5 11 2" xfId="10542" xr:uid="{00000000-0005-0000-0000-00007E270000}"/>
    <cellStyle name="Input 9 2 7 5 12" xfId="10543" xr:uid="{00000000-0005-0000-0000-00007F270000}"/>
    <cellStyle name="Input 9 2 7 5 12 2" xfId="10544" xr:uid="{00000000-0005-0000-0000-000080270000}"/>
    <cellStyle name="Input 9 2 7 5 13" xfId="10545" xr:uid="{00000000-0005-0000-0000-000081270000}"/>
    <cellStyle name="Input 9 2 7 5 13 2" xfId="10546" xr:uid="{00000000-0005-0000-0000-000082270000}"/>
    <cellStyle name="Input 9 2 7 5 14" xfId="10547" xr:uid="{00000000-0005-0000-0000-000083270000}"/>
    <cellStyle name="Input 9 2 7 5 2" xfId="10548" xr:uid="{00000000-0005-0000-0000-000084270000}"/>
    <cellStyle name="Input 9 2 7 5 2 2" xfId="10549" xr:uid="{00000000-0005-0000-0000-000085270000}"/>
    <cellStyle name="Input 9 2 7 5 3" xfId="10550" xr:uid="{00000000-0005-0000-0000-000086270000}"/>
    <cellStyle name="Input 9 2 7 5 3 2" xfId="10551" xr:uid="{00000000-0005-0000-0000-000087270000}"/>
    <cellStyle name="Input 9 2 7 5 4" xfId="10552" xr:uid="{00000000-0005-0000-0000-000088270000}"/>
    <cellStyle name="Input 9 2 7 5 4 2" xfId="10553" xr:uid="{00000000-0005-0000-0000-000089270000}"/>
    <cellStyle name="Input 9 2 7 5 5" xfId="10554" xr:uid="{00000000-0005-0000-0000-00008A270000}"/>
    <cellStyle name="Input 9 2 7 5 5 2" xfId="10555" xr:uid="{00000000-0005-0000-0000-00008B270000}"/>
    <cellStyle name="Input 9 2 7 5 6" xfId="10556" xr:uid="{00000000-0005-0000-0000-00008C270000}"/>
    <cellStyle name="Input 9 2 7 5 6 2" xfId="10557" xr:uid="{00000000-0005-0000-0000-00008D270000}"/>
    <cellStyle name="Input 9 2 7 5 7" xfId="10558" xr:uid="{00000000-0005-0000-0000-00008E270000}"/>
    <cellStyle name="Input 9 2 7 5 7 2" xfId="10559" xr:uid="{00000000-0005-0000-0000-00008F270000}"/>
    <cellStyle name="Input 9 2 7 5 8" xfId="10560" xr:uid="{00000000-0005-0000-0000-000090270000}"/>
    <cellStyle name="Input 9 2 7 5 8 2" xfId="10561" xr:uid="{00000000-0005-0000-0000-000091270000}"/>
    <cellStyle name="Input 9 2 7 5 9" xfId="10562" xr:uid="{00000000-0005-0000-0000-000092270000}"/>
    <cellStyle name="Input 9 2 7 5 9 2" xfId="10563" xr:uid="{00000000-0005-0000-0000-000093270000}"/>
    <cellStyle name="Input 9 2 7 6" xfId="10564" xr:uid="{00000000-0005-0000-0000-000094270000}"/>
    <cellStyle name="Input 9 2 7 6 2" xfId="10565" xr:uid="{00000000-0005-0000-0000-000095270000}"/>
    <cellStyle name="Input 9 2 7 7" xfId="10566" xr:uid="{00000000-0005-0000-0000-000096270000}"/>
    <cellStyle name="Input 9 2 7 7 2" xfId="10567" xr:uid="{00000000-0005-0000-0000-000097270000}"/>
    <cellStyle name="Input 9 2 7 8" xfId="10568" xr:uid="{00000000-0005-0000-0000-000098270000}"/>
    <cellStyle name="Input 9 2 7 8 2" xfId="10569" xr:uid="{00000000-0005-0000-0000-000099270000}"/>
    <cellStyle name="Input 9 2 7 9" xfId="10570" xr:uid="{00000000-0005-0000-0000-00009A270000}"/>
    <cellStyle name="Input 9 2 7 9 2" xfId="10571" xr:uid="{00000000-0005-0000-0000-00009B270000}"/>
    <cellStyle name="Input 9 2 8" xfId="10572" xr:uid="{00000000-0005-0000-0000-00009C270000}"/>
    <cellStyle name="Input 9 2 8 10" xfId="10573" xr:uid="{00000000-0005-0000-0000-00009D270000}"/>
    <cellStyle name="Input 9 2 8 10 2" xfId="10574" xr:uid="{00000000-0005-0000-0000-00009E270000}"/>
    <cellStyle name="Input 9 2 8 11" xfId="10575" xr:uid="{00000000-0005-0000-0000-00009F270000}"/>
    <cellStyle name="Input 9 2 8 11 2" xfId="10576" xr:uid="{00000000-0005-0000-0000-0000A0270000}"/>
    <cellStyle name="Input 9 2 8 12" xfId="10577" xr:uid="{00000000-0005-0000-0000-0000A1270000}"/>
    <cellStyle name="Input 9 2 8 12 2" xfId="10578" xr:uid="{00000000-0005-0000-0000-0000A2270000}"/>
    <cellStyle name="Input 9 2 8 13" xfId="10579" xr:uid="{00000000-0005-0000-0000-0000A3270000}"/>
    <cellStyle name="Input 9 2 8 13 2" xfId="10580" xr:uid="{00000000-0005-0000-0000-0000A4270000}"/>
    <cellStyle name="Input 9 2 8 14" xfId="10581" xr:uid="{00000000-0005-0000-0000-0000A5270000}"/>
    <cellStyle name="Input 9 2 8 14 2" xfId="10582" xr:uid="{00000000-0005-0000-0000-0000A6270000}"/>
    <cellStyle name="Input 9 2 8 15" xfId="10583" xr:uid="{00000000-0005-0000-0000-0000A7270000}"/>
    <cellStyle name="Input 9 2 8 15 2" xfId="10584" xr:uid="{00000000-0005-0000-0000-0000A8270000}"/>
    <cellStyle name="Input 9 2 8 16" xfId="10585" xr:uid="{00000000-0005-0000-0000-0000A9270000}"/>
    <cellStyle name="Input 9 2 8 16 2" xfId="10586" xr:uid="{00000000-0005-0000-0000-0000AA270000}"/>
    <cellStyle name="Input 9 2 8 17" xfId="10587" xr:uid="{00000000-0005-0000-0000-0000AB270000}"/>
    <cellStyle name="Input 9 2 8 17 2" xfId="10588" xr:uid="{00000000-0005-0000-0000-0000AC270000}"/>
    <cellStyle name="Input 9 2 8 18" xfId="10589" xr:uid="{00000000-0005-0000-0000-0000AD270000}"/>
    <cellStyle name="Input 9 2 8 2" xfId="10590" xr:uid="{00000000-0005-0000-0000-0000AE270000}"/>
    <cellStyle name="Input 9 2 8 2 10" xfId="10591" xr:uid="{00000000-0005-0000-0000-0000AF270000}"/>
    <cellStyle name="Input 9 2 8 2 10 2" xfId="10592" xr:uid="{00000000-0005-0000-0000-0000B0270000}"/>
    <cellStyle name="Input 9 2 8 2 11" xfId="10593" xr:uid="{00000000-0005-0000-0000-0000B1270000}"/>
    <cellStyle name="Input 9 2 8 2 11 2" xfId="10594" xr:uid="{00000000-0005-0000-0000-0000B2270000}"/>
    <cellStyle name="Input 9 2 8 2 12" xfId="10595" xr:uid="{00000000-0005-0000-0000-0000B3270000}"/>
    <cellStyle name="Input 9 2 8 2 12 2" xfId="10596" xr:uid="{00000000-0005-0000-0000-0000B4270000}"/>
    <cellStyle name="Input 9 2 8 2 13" xfId="10597" xr:uid="{00000000-0005-0000-0000-0000B5270000}"/>
    <cellStyle name="Input 9 2 8 2 13 2" xfId="10598" xr:uid="{00000000-0005-0000-0000-0000B6270000}"/>
    <cellStyle name="Input 9 2 8 2 14" xfId="10599" xr:uid="{00000000-0005-0000-0000-0000B7270000}"/>
    <cellStyle name="Input 9 2 8 2 14 2" xfId="10600" xr:uid="{00000000-0005-0000-0000-0000B8270000}"/>
    <cellStyle name="Input 9 2 8 2 15" xfId="10601" xr:uid="{00000000-0005-0000-0000-0000B9270000}"/>
    <cellStyle name="Input 9 2 8 2 15 2" xfId="10602" xr:uid="{00000000-0005-0000-0000-0000BA270000}"/>
    <cellStyle name="Input 9 2 8 2 16" xfId="10603" xr:uid="{00000000-0005-0000-0000-0000BB270000}"/>
    <cellStyle name="Input 9 2 8 2 16 2" xfId="10604" xr:uid="{00000000-0005-0000-0000-0000BC270000}"/>
    <cellStyle name="Input 9 2 8 2 17" xfId="10605" xr:uid="{00000000-0005-0000-0000-0000BD270000}"/>
    <cellStyle name="Input 9 2 8 2 17 2" xfId="10606" xr:uid="{00000000-0005-0000-0000-0000BE270000}"/>
    <cellStyle name="Input 9 2 8 2 18" xfId="10607" xr:uid="{00000000-0005-0000-0000-0000BF270000}"/>
    <cellStyle name="Input 9 2 8 2 2" xfId="10608" xr:uid="{00000000-0005-0000-0000-0000C0270000}"/>
    <cellStyle name="Input 9 2 8 2 2 2" xfId="10609" xr:uid="{00000000-0005-0000-0000-0000C1270000}"/>
    <cellStyle name="Input 9 2 8 2 3" xfId="10610" xr:uid="{00000000-0005-0000-0000-0000C2270000}"/>
    <cellStyle name="Input 9 2 8 2 3 2" xfId="10611" xr:uid="{00000000-0005-0000-0000-0000C3270000}"/>
    <cellStyle name="Input 9 2 8 2 4" xfId="10612" xr:uid="{00000000-0005-0000-0000-0000C4270000}"/>
    <cellStyle name="Input 9 2 8 2 4 2" xfId="10613" xr:uid="{00000000-0005-0000-0000-0000C5270000}"/>
    <cellStyle name="Input 9 2 8 2 5" xfId="10614" xr:uid="{00000000-0005-0000-0000-0000C6270000}"/>
    <cellStyle name="Input 9 2 8 2 5 2" xfId="10615" xr:uid="{00000000-0005-0000-0000-0000C7270000}"/>
    <cellStyle name="Input 9 2 8 2 6" xfId="10616" xr:uid="{00000000-0005-0000-0000-0000C8270000}"/>
    <cellStyle name="Input 9 2 8 2 6 2" xfId="10617" xr:uid="{00000000-0005-0000-0000-0000C9270000}"/>
    <cellStyle name="Input 9 2 8 2 7" xfId="10618" xr:uid="{00000000-0005-0000-0000-0000CA270000}"/>
    <cellStyle name="Input 9 2 8 2 7 2" xfId="10619" xr:uid="{00000000-0005-0000-0000-0000CB270000}"/>
    <cellStyle name="Input 9 2 8 2 8" xfId="10620" xr:uid="{00000000-0005-0000-0000-0000CC270000}"/>
    <cellStyle name="Input 9 2 8 2 8 2" xfId="10621" xr:uid="{00000000-0005-0000-0000-0000CD270000}"/>
    <cellStyle name="Input 9 2 8 2 9" xfId="10622" xr:uid="{00000000-0005-0000-0000-0000CE270000}"/>
    <cellStyle name="Input 9 2 8 2 9 2" xfId="10623" xr:uid="{00000000-0005-0000-0000-0000CF270000}"/>
    <cellStyle name="Input 9 2 8 3" xfId="10624" xr:uid="{00000000-0005-0000-0000-0000D0270000}"/>
    <cellStyle name="Input 9 2 8 3 10" xfId="10625" xr:uid="{00000000-0005-0000-0000-0000D1270000}"/>
    <cellStyle name="Input 9 2 8 3 10 2" xfId="10626" xr:uid="{00000000-0005-0000-0000-0000D2270000}"/>
    <cellStyle name="Input 9 2 8 3 11" xfId="10627" xr:uid="{00000000-0005-0000-0000-0000D3270000}"/>
    <cellStyle name="Input 9 2 8 3 11 2" xfId="10628" xr:uid="{00000000-0005-0000-0000-0000D4270000}"/>
    <cellStyle name="Input 9 2 8 3 12" xfId="10629" xr:uid="{00000000-0005-0000-0000-0000D5270000}"/>
    <cellStyle name="Input 9 2 8 3 12 2" xfId="10630" xr:uid="{00000000-0005-0000-0000-0000D6270000}"/>
    <cellStyle name="Input 9 2 8 3 13" xfId="10631" xr:uid="{00000000-0005-0000-0000-0000D7270000}"/>
    <cellStyle name="Input 9 2 8 3 13 2" xfId="10632" xr:uid="{00000000-0005-0000-0000-0000D8270000}"/>
    <cellStyle name="Input 9 2 8 3 14" xfId="10633" xr:uid="{00000000-0005-0000-0000-0000D9270000}"/>
    <cellStyle name="Input 9 2 8 3 14 2" xfId="10634" xr:uid="{00000000-0005-0000-0000-0000DA270000}"/>
    <cellStyle name="Input 9 2 8 3 15" xfId="10635" xr:uid="{00000000-0005-0000-0000-0000DB270000}"/>
    <cellStyle name="Input 9 2 8 3 15 2" xfId="10636" xr:uid="{00000000-0005-0000-0000-0000DC270000}"/>
    <cellStyle name="Input 9 2 8 3 16" xfId="10637" xr:uid="{00000000-0005-0000-0000-0000DD270000}"/>
    <cellStyle name="Input 9 2 8 3 2" xfId="10638" xr:uid="{00000000-0005-0000-0000-0000DE270000}"/>
    <cellStyle name="Input 9 2 8 3 2 2" xfId="10639" xr:uid="{00000000-0005-0000-0000-0000DF270000}"/>
    <cellStyle name="Input 9 2 8 3 3" xfId="10640" xr:uid="{00000000-0005-0000-0000-0000E0270000}"/>
    <cellStyle name="Input 9 2 8 3 3 2" xfId="10641" xr:uid="{00000000-0005-0000-0000-0000E1270000}"/>
    <cellStyle name="Input 9 2 8 3 4" xfId="10642" xr:uid="{00000000-0005-0000-0000-0000E2270000}"/>
    <cellStyle name="Input 9 2 8 3 4 2" xfId="10643" xr:uid="{00000000-0005-0000-0000-0000E3270000}"/>
    <cellStyle name="Input 9 2 8 3 5" xfId="10644" xr:uid="{00000000-0005-0000-0000-0000E4270000}"/>
    <cellStyle name="Input 9 2 8 3 5 2" xfId="10645" xr:uid="{00000000-0005-0000-0000-0000E5270000}"/>
    <cellStyle name="Input 9 2 8 3 6" xfId="10646" xr:uid="{00000000-0005-0000-0000-0000E6270000}"/>
    <cellStyle name="Input 9 2 8 3 6 2" xfId="10647" xr:uid="{00000000-0005-0000-0000-0000E7270000}"/>
    <cellStyle name="Input 9 2 8 3 7" xfId="10648" xr:uid="{00000000-0005-0000-0000-0000E8270000}"/>
    <cellStyle name="Input 9 2 8 3 7 2" xfId="10649" xr:uid="{00000000-0005-0000-0000-0000E9270000}"/>
    <cellStyle name="Input 9 2 8 3 8" xfId="10650" xr:uid="{00000000-0005-0000-0000-0000EA270000}"/>
    <cellStyle name="Input 9 2 8 3 8 2" xfId="10651" xr:uid="{00000000-0005-0000-0000-0000EB270000}"/>
    <cellStyle name="Input 9 2 8 3 9" xfId="10652" xr:uid="{00000000-0005-0000-0000-0000EC270000}"/>
    <cellStyle name="Input 9 2 8 3 9 2" xfId="10653" xr:uid="{00000000-0005-0000-0000-0000ED270000}"/>
    <cellStyle name="Input 9 2 8 4" xfId="10654" xr:uid="{00000000-0005-0000-0000-0000EE270000}"/>
    <cellStyle name="Input 9 2 8 4 10" xfId="10655" xr:uid="{00000000-0005-0000-0000-0000EF270000}"/>
    <cellStyle name="Input 9 2 8 4 10 2" xfId="10656" xr:uid="{00000000-0005-0000-0000-0000F0270000}"/>
    <cellStyle name="Input 9 2 8 4 11" xfId="10657" xr:uid="{00000000-0005-0000-0000-0000F1270000}"/>
    <cellStyle name="Input 9 2 8 4 11 2" xfId="10658" xr:uid="{00000000-0005-0000-0000-0000F2270000}"/>
    <cellStyle name="Input 9 2 8 4 12" xfId="10659" xr:uid="{00000000-0005-0000-0000-0000F3270000}"/>
    <cellStyle name="Input 9 2 8 4 12 2" xfId="10660" xr:uid="{00000000-0005-0000-0000-0000F4270000}"/>
    <cellStyle name="Input 9 2 8 4 13" xfId="10661" xr:uid="{00000000-0005-0000-0000-0000F5270000}"/>
    <cellStyle name="Input 9 2 8 4 13 2" xfId="10662" xr:uid="{00000000-0005-0000-0000-0000F6270000}"/>
    <cellStyle name="Input 9 2 8 4 14" xfId="10663" xr:uid="{00000000-0005-0000-0000-0000F7270000}"/>
    <cellStyle name="Input 9 2 8 4 14 2" xfId="10664" xr:uid="{00000000-0005-0000-0000-0000F8270000}"/>
    <cellStyle name="Input 9 2 8 4 15" xfId="10665" xr:uid="{00000000-0005-0000-0000-0000F9270000}"/>
    <cellStyle name="Input 9 2 8 4 15 2" xfId="10666" xr:uid="{00000000-0005-0000-0000-0000FA270000}"/>
    <cellStyle name="Input 9 2 8 4 16" xfId="10667" xr:uid="{00000000-0005-0000-0000-0000FB270000}"/>
    <cellStyle name="Input 9 2 8 4 2" xfId="10668" xr:uid="{00000000-0005-0000-0000-0000FC270000}"/>
    <cellStyle name="Input 9 2 8 4 2 2" xfId="10669" xr:uid="{00000000-0005-0000-0000-0000FD270000}"/>
    <cellStyle name="Input 9 2 8 4 3" xfId="10670" xr:uid="{00000000-0005-0000-0000-0000FE270000}"/>
    <cellStyle name="Input 9 2 8 4 3 2" xfId="10671" xr:uid="{00000000-0005-0000-0000-0000FF270000}"/>
    <cellStyle name="Input 9 2 8 4 4" xfId="10672" xr:uid="{00000000-0005-0000-0000-000000280000}"/>
    <cellStyle name="Input 9 2 8 4 4 2" xfId="10673" xr:uid="{00000000-0005-0000-0000-000001280000}"/>
    <cellStyle name="Input 9 2 8 4 5" xfId="10674" xr:uid="{00000000-0005-0000-0000-000002280000}"/>
    <cellStyle name="Input 9 2 8 4 5 2" xfId="10675" xr:uid="{00000000-0005-0000-0000-000003280000}"/>
    <cellStyle name="Input 9 2 8 4 6" xfId="10676" xr:uid="{00000000-0005-0000-0000-000004280000}"/>
    <cellStyle name="Input 9 2 8 4 6 2" xfId="10677" xr:uid="{00000000-0005-0000-0000-000005280000}"/>
    <cellStyle name="Input 9 2 8 4 7" xfId="10678" xr:uid="{00000000-0005-0000-0000-000006280000}"/>
    <cellStyle name="Input 9 2 8 4 7 2" xfId="10679" xr:uid="{00000000-0005-0000-0000-000007280000}"/>
    <cellStyle name="Input 9 2 8 4 8" xfId="10680" xr:uid="{00000000-0005-0000-0000-000008280000}"/>
    <cellStyle name="Input 9 2 8 4 8 2" xfId="10681" xr:uid="{00000000-0005-0000-0000-000009280000}"/>
    <cellStyle name="Input 9 2 8 4 9" xfId="10682" xr:uid="{00000000-0005-0000-0000-00000A280000}"/>
    <cellStyle name="Input 9 2 8 4 9 2" xfId="10683" xr:uid="{00000000-0005-0000-0000-00000B280000}"/>
    <cellStyle name="Input 9 2 8 5" xfId="10684" xr:uid="{00000000-0005-0000-0000-00000C280000}"/>
    <cellStyle name="Input 9 2 8 5 10" xfId="10685" xr:uid="{00000000-0005-0000-0000-00000D280000}"/>
    <cellStyle name="Input 9 2 8 5 10 2" xfId="10686" xr:uid="{00000000-0005-0000-0000-00000E280000}"/>
    <cellStyle name="Input 9 2 8 5 11" xfId="10687" xr:uid="{00000000-0005-0000-0000-00000F280000}"/>
    <cellStyle name="Input 9 2 8 5 11 2" xfId="10688" xr:uid="{00000000-0005-0000-0000-000010280000}"/>
    <cellStyle name="Input 9 2 8 5 12" xfId="10689" xr:uid="{00000000-0005-0000-0000-000011280000}"/>
    <cellStyle name="Input 9 2 8 5 12 2" xfId="10690" xr:uid="{00000000-0005-0000-0000-000012280000}"/>
    <cellStyle name="Input 9 2 8 5 13" xfId="10691" xr:uid="{00000000-0005-0000-0000-000013280000}"/>
    <cellStyle name="Input 9 2 8 5 13 2" xfId="10692" xr:uid="{00000000-0005-0000-0000-000014280000}"/>
    <cellStyle name="Input 9 2 8 5 14" xfId="10693" xr:uid="{00000000-0005-0000-0000-000015280000}"/>
    <cellStyle name="Input 9 2 8 5 2" xfId="10694" xr:uid="{00000000-0005-0000-0000-000016280000}"/>
    <cellStyle name="Input 9 2 8 5 2 2" xfId="10695" xr:uid="{00000000-0005-0000-0000-000017280000}"/>
    <cellStyle name="Input 9 2 8 5 3" xfId="10696" xr:uid="{00000000-0005-0000-0000-000018280000}"/>
    <cellStyle name="Input 9 2 8 5 3 2" xfId="10697" xr:uid="{00000000-0005-0000-0000-000019280000}"/>
    <cellStyle name="Input 9 2 8 5 4" xfId="10698" xr:uid="{00000000-0005-0000-0000-00001A280000}"/>
    <cellStyle name="Input 9 2 8 5 4 2" xfId="10699" xr:uid="{00000000-0005-0000-0000-00001B280000}"/>
    <cellStyle name="Input 9 2 8 5 5" xfId="10700" xr:uid="{00000000-0005-0000-0000-00001C280000}"/>
    <cellStyle name="Input 9 2 8 5 5 2" xfId="10701" xr:uid="{00000000-0005-0000-0000-00001D280000}"/>
    <cellStyle name="Input 9 2 8 5 6" xfId="10702" xr:uid="{00000000-0005-0000-0000-00001E280000}"/>
    <cellStyle name="Input 9 2 8 5 6 2" xfId="10703" xr:uid="{00000000-0005-0000-0000-00001F280000}"/>
    <cellStyle name="Input 9 2 8 5 7" xfId="10704" xr:uid="{00000000-0005-0000-0000-000020280000}"/>
    <cellStyle name="Input 9 2 8 5 7 2" xfId="10705" xr:uid="{00000000-0005-0000-0000-000021280000}"/>
    <cellStyle name="Input 9 2 8 5 8" xfId="10706" xr:uid="{00000000-0005-0000-0000-000022280000}"/>
    <cellStyle name="Input 9 2 8 5 8 2" xfId="10707" xr:uid="{00000000-0005-0000-0000-000023280000}"/>
    <cellStyle name="Input 9 2 8 5 9" xfId="10708" xr:uid="{00000000-0005-0000-0000-000024280000}"/>
    <cellStyle name="Input 9 2 8 5 9 2" xfId="10709" xr:uid="{00000000-0005-0000-0000-000025280000}"/>
    <cellStyle name="Input 9 2 8 6" xfId="10710" xr:uid="{00000000-0005-0000-0000-000026280000}"/>
    <cellStyle name="Input 9 2 8 6 2" xfId="10711" xr:uid="{00000000-0005-0000-0000-000027280000}"/>
    <cellStyle name="Input 9 2 8 7" xfId="10712" xr:uid="{00000000-0005-0000-0000-000028280000}"/>
    <cellStyle name="Input 9 2 8 7 2" xfId="10713" xr:uid="{00000000-0005-0000-0000-000029280000}"/>
    <cellStyle name="Input 9 2 8 8" xfId="10714" xr:uid="{00000000-0005-0000-0000-00002A280000}"/>
    <cellStyle name="Input 9 2 8 8 2" xfId="10715" xr:uid="{00000000-0005-0000-0000-00002B280000}"/>
    <cellStyle name="Input 9 2 8 9" xfId="10716" xr:uid="{00000000-0005-0000-0000-00002C280000}"/>
    <cellStyle name="Input 9 2 8 9 2" xfId="10717" xr:uid="{00000000-0005-0000-0000-00002D280000}"/>
    <cellStyle name="Input 9 2 9" xfId="10718" xr:uid="{00000000-0005-0000-0000-00002E280000}"/>
    <cellStyle name="Input 9 2 9 10" xfId="10719" xr:uid="{00000000-0005-0000-0000-00002F280000}"/>
    <cellStyle name="Input 9 2 9 10 2" xfId="10720" xr:uid="{00000000-0005-0000-0000-000030280000}"/>
    <cellStyle name="Input 9 2 9 11" xfId="10721" xr:uid="{00000000-0005-0000-0000-000031280000}"/>
    <cellStyle name="Input 9 2 9 11 2" xfId="10722" xr:uid="{00000000-0005-0000-0000-000032280000}"/>
    <cellStyle name="Input 9 2 9 12" xfId="10723" xr:uid="{00000000-0005-0000-0000-000033280000}"/>
    <cellStyle name="Input 9 2 9 12 2" xfId="10724" xr:uid="{00000000-0005-0000-0000-000034280000}"/>
    <cellStyle name="Input 9 2 9 13" xfId="10725" xr:uid="{00000000-0005-0000-0000-000035280000}"/>
    <cellStyle name="Input 9 2 9 13 2" xfId="10726" xr:uid="{00000000-0005-0000-0000-000036280000}"/>
    <cellStyle name="Input 9 2 9 14" xfId="10727" xr:uid="{00000000-0005-0000-0000-000037280000}"/>
    <cellStyle name="Input 9 2 9 14 2" xfId="10728" xr:uid="{00000000-0005-0000-0000-000038280000}"/>
    <cellStyle name="Input 9 2 9 15" xfId="10729" xr:uid="{00000000-0005-0000-0000-000039280000}"/>
    <cellStyle name="Input 9 2 9 15 2" xfId="10730" xr:uid="{00000000-0005-0000-0000-00003A280000}"/>
    <cellStyle name="Input 9 2 9 16" xfId="10731" xr:uid="{00000000-0005-0000-0000-00003B280000}"/>
    <cellStyle name="Input 9 2 9 16 2" xfId="10732" xr:uid="{00000000-0005-0000-0000-00003C280000}"/>
    <cellStyle name="Input 9 2 9 17" xfId="10733" xr:uid="{00000000-0005-0000-0000-00003D280000}"/>
    <cellStyle name="Input 9 2 9 17 2" xfId="10734" xr:uid="{00000000-0005-0000-0000-00003E280000}"/>
    <cellStyle name="Input 9 2 9 18" xfId="10735" xr:uid="{00000000-0005-0000-0000-00003F280000}"/>
    <cellStyle name="Input 9 2 9 2" xfId="10736" xr:uid="{00000000-0005-0000-0000-000040280000}"/>
    <cellStyle name="Input 9 2 9 2 2" xfId="10737" xr:uid="{00000000-0005-0000-0000-000041280000}"/>
    <cellStyle name="Input 9 2 9 3" xfId="10738" xr:uid="{00000000-0005-0000-0000-000042280000}"/>
    <cellStyle name="Input 9 2 9 3 2" xfId="10739" xr:uid="{00000000-0005-0000-0000-000043280000}"/>
    <cellStyle name="Input 9 2 9 4" xfId="10740" xr:uid="{00000000-0005-0000-0000-000044280000}"/>
    <cellStyle name="Input 9 2 9 4 2" xfId="10741" xr:uid="{00000000-0005-0000-0000-000045280000}"/>
    <cellStyle name="Input 9 2 9 5" xfId="10742" xr:uid="{00000000-0005-0000-0000-000046280000}"/>
    <cellStyle name="Input 9 2 9 5 2" xfId="10743" xr:uid="{00000000-0005-0000-0000-000047280000}"/>
    <cellStyle name="Input 9 2 9 6" xfId="10744" xr:uid="{00000000-0005-0000-0000-000048280000}"/>
    <cellStyle name="Input 9 2 9 6 2" xfId="10745" xr:uid="{00000000-0005-0000-0000-000049280000}"/>
    <cellStyle name="Input 9 2 9 7" xfId="10746" xr:uid="{00000000-0005-0000-0000-00004A280000}"/>
    <cellStyle name="Input 9 2 9 7 2" xfId="10747" xr:uid="{00000000-0005-0000-0000-00004B280000}"/>
    <cellStyle name="Input 9 2 9 8" xfId="10748" xr:uid="{00000000-0005-0000-0000-00004C280000}"/>
    <cellStyle name="Input 9 2 9 8 2" xfId="10749" xr:uid="{00000000-0005-0000-0000-00004D280000}"/>
    <cellStyle name="Input 9 2 9 9" xfId="10750" xr:uid="{00000000-0005-0000-0000-00004E280000}"/>
    <cellStyle name="Input 9 2 9 9 2" xfId="10751" xr:uid="{00000000-0005-0000-0000-00004F280000}"/>
    <cellStyle name="Input 9 20" xfId="10752" xr:uid="{00000000-0005-0000-0000-000050280000}"/>
    <cellStyle name="Input 9 20 2" xfId="10753" xr:uid="{00000000-0005-0000-0000-000051280000}"/>
    <cellStyle name="Input 9 21" xfId="10754" xr:uid="{00000000-0005-0000-0000-000052280000}"/>
    <cellStyle name="Input 9 21 2" xfId="10755" xr:uid="{00000000-0005-0000-0000-000053280000}"/>
    <cellStyle name="Input 9 22" xfId="10756" xr:uid="{00000000-0005-0000-0000-000054280000}"/>
    <cellStyle name="Input 9 22 2" xfId="10757" xr:uid="{00000000-0005-0000-0000-000055280000}"/>
    <cellStyle name="Input 9 23" xfId="10758" xr:uid="{00000000-0005-0000-0000-000056280000}"/>
    <cellStyle name="Input 9 23 2" xfId="10759" xr:uid="{00000000-0005-0000-0000-000057280000}"/>
    <cellStyle name="Input 9 24" xfId="10760" xr:uid="{00000000-0005-0000-0000-000058280000}"/>
    <cellStyle name="Input 9 24 2" xfId="10761" xr:uid="{00000000-0005-0000-0000-000059280000}"/>
    <cellStyle name="Input 9 25" xfId="10762" xr:uid="{00000000-0005-0000-0000-00005A280000}"/>
    <cellStyle name="Input 9 25 2" xfId="10763" xr:uid="{00000000-0005-0000-0000-00005B280000}"/>
    <cellStyle name="Input 9 26" xfId="10764" xr:uid="{00000000-0005-0000-0000-00005C280000}"/>
    <cellStyle name="Input 9 26 2" xfId="10765" xr:uid="{00000000-0005-0000-0000-00005D280000}"/>
    <cellStyle name="Input 9 27" xfId="10766" xr:uid="{00000000-0005-0000-0000-00005E280000}"/>
    <cellStyle name="Input 9 27 2" xfId="10767" xr:uid="{00000000-0005-0000-0000-00005F280000}"/>
    <cellStyle name="Input 9 28" xfId="10768" xr:uid="{00000000-0005-0000-0000-000060280000}"/>
    <cellStyle name="Input 9 3" xfId="10769" xr:uid="{00000000-0005-0000-0000-000061280000}"/>
    <cellStyle name="Input 9 3 10" xfId="10770" xr:uid="{00000000-0005-0000-0000-000062280000}"/>
    <cellStyle name="Input 9 3 10 2" xfId="10771" xr:uid="{00000000-0005-0000-0000-000063280000}"/>
    <cellStyle name="Input 9 3 11" xfId="10772" xr:uid="{00000000-0005-0000-0000-000064280000}"/>
    <cellStyle name="Input 9 3 11 2" xfId="10773" xr:uid="{00000000-0005-0000-0000-000065280000}"/>
    <cellStyle name="Input 9 3 12" xfId="10774" xr:uid="{00000000-0005-0000-0000-000066280000}"/>
    <cellStyle name="Input 9 3 12 2" xfId="10775" xr:uid="{00000000-0005-0000-0000-000067280000}"/>
    <cellStyle name="Input 9 3 13" xfId="10776" xr:uid="{00000000-0005-0000-0000-000068280000}"/>
    <cellStyle name="Input 9 3 13 2" xfId="10777" xr:uid="{00000000-0005-0000-0000-000069280000}"/>
    <cellStyle name="Input 9 3 14" xfId="10778" xr:uid="{00000000-0005-0000-0000-00006A280000}"/>
    <cellStyle name="Input 9 3 14 2" xfId="10779" xr:uid="{00000000-0005-0000-0000-00006B280000}"/>
    <cellStyle name="Input 9 3 15" xfId="10780" xr:uid="{00000000-0005-0000-0000-00006C280000}"/>
    <cellStyle name="Input 9 3 15 2" xfId="10781" xr:uid="{00000000-0005-0000-0000-00006D280000}"/>
    <cellStyle name="Input 9 3 16" xfId="10782" xr:uid="{00000000-0005-0000-0000-00006E280000}"/>
    <cellStyle name="Input 9 3 16 2" xfId="10783" xr:uid="{00000000-0005-0000-0000-00006F280000}"/>
    <cellStyle name="Input 9 3 17" xfId="10784" xr:uid="{00000000-0005-0000-0000-000070280000}"/>
    <cellStyle name="Input 9 3 17 2" xfId="10785" xr:uid="{00000000-0005-0000-0000-000071280000}"/>
    <cellStyle name="Input 9 3 18" xfId="10786" xr:uid="{00000000-0005-0000-0000-000072280000}"/>
    <cellStyle name="Input 9 3 18 2" xfId="10787" xr:uid="{00000000-0005-0000-0000-000073280000}"/>
    <cellStyle name="Input 9 3 19" xfId="10788" xr:uid="{00000000-0005-0000-0000-000074280000}"/>
    <cellStyle name="Input 9 3 19 2" xfId="10789" xr:uid="{00000000-0005-0000-0000-000075280000}"/>
    <cellStyle name="Input 9 3 2" xfId="10790" xr:uid="{00000000-0005-0000-0000-000076280000}"/>
    <cellStyle name="Input 9 3 2 10" xfId="10791" xr:uid="{00000000-0005-0000-0000-000077280000}"/>
    <cellStyle name="Input 9 3 2 10 2" xfId="10792" xr:uid="{00000000-0005-0000-0000-000078280000}"/>
    <cellStyle name="Input 9 3 2 11" xfId="10793" xr:uid="{00000000-0005-0000-0000-000079280000}"/>
    <cellStyle name="Input 9 3 2 11 2" xfId="10794" xr:uid="{00000000-0005-0000-0000-00007A280000}"/>
    <cellStyle name="Input 9 3 2 12" xfId="10795" xr:uid="{00000000-0005-0000-0000-00007B280000}"/>
    <cellStyle name="Input 9 3 2 12 2" xfId="10796" xr:uid="{00000000-0005-0000-0000-00007C280000}"/>
    <cellStyle name="Input 9 3 2 13" xfId="10797" xr:uid="{00000000-0005-0000-0000-00007D280000}"/>
    <cellStyle name="Input 9 3 2 13 2" xfId="10798" xr:uid="{00000000-0005-0000-0000-00007E280000}"/>
    <cellStyle name="Input 9 3 2 14" xfId="10799" xr:uid="{00000000-0005-0000-0000-00007F280000}"/>
    <cellStyle name="Input 9 3 2 14 2" xfId="10800" xr:uid="{00000000-0005-0000-0000-000080280000}"/>
    <cellStyle name="Input 9 3 2 15" xfId="10801" xr:uid="{00000000-0005-0000-0000-000081280000}"/>
    <cellStyle name="Input 9 3 2 15 2" xfId="10802" xr:uid="{00000000-0005-0000-0000-000082280000}"/>
    <cellStyle name="Input 9 3 2 16" xfId="10803" xr:uid="{00000000-0005-0000-0000-000083280000}"/>
    <cellStyle name="Input 9 3 2 16 2" xfId="10804" xr:uid="{00000000-0005-0000-0000-000084280000}"/>
    <cellStyle name="Input 9 3 2 17" xfId="10805" xr:uid="{00000000-0005-0000-0000-000085280000}"/>
    <cellStyle name="Input 9 3 2 17 2" xfId="10806" xr:uid="{00000000-0005-0000-0000-000086280000}"/>
    <cellStyle name="Input 9 3 2 18" xfId="10807" xr:uid="{00000000-0005-0000-0000-000087280000}"/>
    <cellStyle name="Input 9 3 2 18 2" xfId="10808" xr:uid="{00000000-0005-0000-0000-000088280000}"/>
    <cellStyle name="Input 9 3 2 19" xfId="10809" xr:uid="{00000000-0005-0000-0000-000089280000}"/>
    <cellStyle name="Input 9 3 2 2" xfId="10810" xr:uid="{00000000-0005-0000-0000-00008A280000}"/>
    <cellStyle name="Input 9 3 2 2 2" xfId="10811" xr:uid="{00000000-0005-0000-0000-00008B280000}"/>
    <cellStyle name="Input 9 3 2 3" xfId="10812" xr:uid="{00000000-0005-0000-0000-00008C280000}"/>
    <cellStyle name="Input 9 3 2 3 2" xfId="10813" xr:uid="{00000000-0005-0000-0000-00008D280000}"/>
    <cellStyle name="Input 9 3 2 4" xfId="10814" xr:uid="{00000000-0005-0000-0000-00008E280000}"/>
    <cellStyle name="Input 9 3 2 4 2" xfId="10815" xr:uid="{00000000-0005-0000-0000-00008F280000}"/>
    <cellStyle name="Input 9 3 2 5" xfId="10816" xr:uid="{00000000-0005-0000-0000-000090280000}"/>
    <cellStyle name="Input 9 3 2 5 2" xfId="10817" xr:uid="{00000000-0005-0000-0000-000091280000}"/>
    <cellStyle name="Input 9 3 2 6" xfId="10818" xr:uid="{00000000-0005-0000-0000-000092280000}"/>
    <cellStyle name="Input 9 3 2 6 2" xfId="10819" xr:uid="{00000000-0005-0000-0000-000093280000}"/>
    <cellStyle name="Input 9 3 2 7" xfId="10820" xr:uid="{00000000-0005-0000-0000-000094280000}"/>
    <cellStyle name="Input 9 3 2 7 2" xfId="10821" xr:uid="{00000000-0005-0000-0000-000095280000}"/>
    <cellStyle name="Input 9 3 2 8" xfId="10822" xr:uid="{00000000-0005-0000-0000-000096280000}"/>
    <cellStyle name="Input 9 3 2 8 2" xfId="10823" xr:uid="{00000000-0005-0000-0000-000097280000}"/>
    <cellStyle name="Input 9 3 2 9" xfId="10824" xr:uid="{00000000-0005-0000-0000-000098280000}"/>
    <cellStyle name="Input 9 3 2 9 2" xfId="10825" xr:uid="{00000000-0005-0000-0000-000099280000}"/>
    <cellStyle name="Input 9 3 20" xfId="10826" xr:uid="{00000000-0005-0000-0000-00009A280000}"/>
    <cellStyle name="Input 9 3 3" xfId="10827" xr:uid="{00000000-0005-0000-0000-00009B280000}"/>
    <cellStyle name="Input 9 3 3 10" xfId="10828" xr:uid="{00000000-0005-0000-0000-00009C280000}"/>
    <cellStyle name="Input 9 3 3 10 2" xfId="10829" xr:uid="{00000000-0005-0000-0000-00009D280000}"/>
    <cellStyle name="Input 9 3 3 11" xfId="10830" xr:uid="{00000000-0005-0000-0000-00009E280000}"/>
    <cellStyle name="Input 9 3 3 11 2" xfId="10831" xr:uid="{00000000-0005-0000-0000-00009F280000}"/>
    <cellStyle name="Input 9 3 3 12" xfId="10832" xr:uid="{00000000-0005-0000-0000-0000A0280000}"/>
    <cellStyle name="Input 9 3 3 12 2" xfId="10833" xr:uid="{00000000-0005-0000-0000-0000A1280000}"/>
    <cellStyle name="Input 9 3 3 13" xfId="10834" xr:uid="{00000000-0005-0000-0000-0000A2280000}"/>
    <cellStyle name="Input 9 3 3 13 2" xfId="10835" xr:uid="{00000000-0005-0000-0000-0000A3280000}"/>
    <cellStyle name="Input 9 3 3 14" xfId="10836" xr:uid="{00000000-0005-0000-0000-0000A4280000}"/>
    <cellStyle name="Input 9 3 3 14 2" xfId="10837" xr:uid="{00000000-0005-0000-0000-0000A5280000}"/>
    <cellStyle name="Input 9 3 3 15" xfId="10838" xr:uid="{00000000-0005-0000-0000-0000A6280000}"/>
    <cellStyle name="Input 9 3 3 15 2" xfId="10839" xr:uid="{00000000-0005-0000-0000-0000A7280000}"/>
    <cellStyle name="Input 9 3 3 16" xfId="10840" xr:uid="{00000000-0005-0000-0000-0000A8280000}"/>
    <cellStyle name="Input 9 3 3 16 2" xfId="10841" xr:uid="{00000000-0005-0000-0000-0000A9280000}"/>
    <cellStyle name="Input 9 3 3 17" xfId="10842" xr:uid="{00000000-0005-0000-0000-0000AA280000}"/>
    <cellStyle name="Input 9 3 3 17 2" xfId="10843" xr:uid="{00000000-0005-0000-0000-0000AB280000}"/>
    <cellStyle name="Input 9 3 3 18" xfId="10844" xr:uid="{00000000-0005-0000-0000-0000AC280000}"/>
    <cellStyle name="Input 9 3 3 18 2" xfId="10845" xr:uid="{00000000-0005-0000-0000-0000AD280000}"/>
    <cellStyle name="Input 9 3 3 19" xfId="10846" xr:uid="{00000000-0005-0000-0000-0000AE280000}"/>
    <cellStyle name="Input 9 3 3 2" xfId="10847" xr:uid="{00000000-0005-0000-0000-0000AF280000}"/>
    <cellStyle name="Input 9 3 3 2 2" xfId="10848" xr:uid="{00000000-0005-0000-0000-0000B0280000}"/>
    <cellStyle name="Input 9 3 3 3" xfId="10849" xr:uid="{00000000-0005-0000-0000-0000B1280000}"/>
    <cellStyle name="Input 9 3 3 3 2" xfId="10850" xr:uid="{00000000-0005-0000-0000-0000B2280000}"/>
    <cellStyle name="Input 9 3 3 4" xfId="10851" xr:uid="{00000000-0005-0000-0000-0000B3280000}"/>
    <cellStyle name="Input 9 3 3 4 2" xfId="10852" xr:uid="{00000000-0005-0000-0000-0000B4280000}"/>
    <cellStyle name="Input 9 3 3 5" xfId="10853" xr:uid="{00000000-0005-0000-0000-0000B5280000}"/>
    <cellStyle name="Input 9 3 3 5 2" xfId="10854" xr:uid="{00000000-0005-0000-0000-0000B6280000}"/>
    <cellStyle name="Input 9 3 3 6" xfId="10855" xr:uid="{00000000-0005-0000-0000-0000B7280000}"/>
    <cellStyle name="Input 9 3 3 6 2" xfId="10856" xr:uid="{00000000-0005-0000-0000-0000B8280000}"/>
    <cellStyle name="Input 9 3 3 7" xfId="10857" xr:uid="{00000000-0005-0000-0000-0000B9280000}"/>
    <cellStyle name="Input 9 3 3 7 2" xfId="10858" xr:uid="{00000000-0005-0000-0000-0000BA280000}"/>
    <cellStyle name="Input 9 3 3 8" xfId="10859" xr:uid="{00000000-0005-0000-0000-0000BB280000}"/>
    <cellStyle name="Input 9 3 3 8 2" xfId="10860" xr:uid="{00000000-0005-0000-0000-0000BC280000}"/>
    <cellStyle name="Input 9 3 3 9" xfId="10861" xr:uid="{00000000-0005-0000-0000-0000BD280000}"/>
    <cellStyle name="Input 9 3 3 9 2" xfId="10862" xr:uid="{00000000-0005-0000-0000-0000BE280000}"/>
    <cellStyle name="Input 9 3 4" xfId="10863" xr:uid="{00000000-0005-0000-0000-0000BF280000}"/>
    <cellStyle name="Input 9 3 4 10" xfId="10864" xr:uid="{00000000-0005-0000-0000-0000C0280000}"/>
    <cellStyle name="Input 9 3 4 10 2" xfId="10865" xr:uid="{00000000-0005-0000-0000-0000C1280000}"/>
    <cellStyle name="Input 9 3 4 11" xfId="10866" xr:uid="{00000000-0005-0000-0000-0000C2280000}"/>
    <cellStyle name="Input 9 3 4 11 2" xfId="10867" xr:uid="{00000000-0005-0000-0000-0000C3280000}"/>
    <cellStyle name="Input 9 3 4 12" xfId="10868" xr:uid="{00000000-0005-0000-0000-0000C4280000}"/>
    <cellStyle name="Input 9 3 4 12 2" xfId="10869" xr:uid="{00000000-0005-0000-0000-0000C5280000}"/>
    <cellStyle name="Input 9 3 4 13" xfId="10870" xr:uid="{00000000-0005-0000-0000-0000C6280000}"/>
    <cellStyle name="Input 9 3 4 13 2" xfId="10871" xr:uid="{00000000-0005-0000-0000-0000C7280000}"/>
    <cellStyle name="Input 9 3 4 14" xfId="10872" xr:uid="{00000000-0005-0000-0000-0000C8280000}"/>
    <cellStyle name="Input 9 3 4 14 2" xfId="10873" xr:uid="{00000000-0005-0000-0000-0000C9280000}"/>
    <cellStyle name="Input 9 3 4 15" xfId="10874" xr:uid="{00000000-0005-0000-0000-0000CA280000}"/>
    <cellStyle name="Input 9 3 4 15 2" xfId="10875" xr:uid="{00000000-0005-0000-0000-0000CB280000}"/>
    <cellStyle name="Input 9 3 4 16" xfId="10876" xr:uid="{00000000-0005-0000-0000-0000CC280000}"/>
    <cellStyle name="Input 9 3 4 2" xfId="10877" xr:uid="{00000000-0005-0000-0000-0000CD280000}"/>
    <cellStyle name="Input 9 3 4 2 2" xfId="10878" xr:uid="{00000000-0005-0000-0000-0000CE280000}"/>
    <cellStyle name="Input 9 3 4 3" xfId="10879" xr:uid="{00000000-0005-0000-0000-0000CF280000}"/>
    <cellStyle name="Input 9 3 4 3 2" xfId="10880" xr:uid="{00000000-0005-0000-0000-0000D0280000}"/>
    <cellStyle name="Input 9 3 4 4" xfId="10881" xr:uid="{00000000-0005-0000-0000-0000D1280000}"/>
    <cellStyle name="Input 9 3 4 4 2" xfId="10882" xr:uid="{00000000-0005-0000-0000-0000D2280000}"/>
    <cellStyle name="Input 9 3 4 5" xfId="10883" xr:uid="{00000000-0005-0000-0000-0000D3280000}"/>
    <cellStyle name="Input 9 3 4 5 2" xfId="10884" xr:uid="{00000000-0005-0000-0000-0000D4280000}"/>
    <cellStyle name="Input 9 3 4 6" xfId="10885" xr:uid="{00000000-0005-0000-0000-0000D5280000}"/>
    <cellStyle name="Input 9 3 4 6 2" xfId="10886" xr:uid="{00000000-0005-0000-0000-0000D6280000}"/>
    <cellStyle name="Input 9 3 4 7" xfId="10887" xr:uid="{00000000-0005-0000-0000-0000D7280000}"/>
    <cellStyle name="Input 9 3 4 7 2" xfId="10888" xr:uid="{00000000-0005-0000-0000-0000D8280000}"/>
    <cellStyle name="Input 9 3 4 8" xfId="10889" xr:uid="{00000000-0005-0000-0000-0000D9280000}"/>
    <cellStyle name="Input 9 3 4 8 2" xfId="10890" xr:uid="{00000000-0005-0000-0000-0000DA280000}"/>
    <cellStyle name="Input 9 3 4 9" xfId="10891" xr:uid="{00000000-0005-0000-0000-0000DB280000}"/>
    <cellStyle name="Input 9 3 4 9 2" xfId="10892" xr:uid="{00000000-0005-0000-0000-0000DC280000}"/>
    <cellStyle name="Input 9 3 5" xfId="10893" xr:uid="{00000000-0005-0000-0000-0000DD280000}"/>
    <cellStyle name="Input 9 3 5 10" xfId="10894" xr:uid="{00000000-0005-0000-0000-0000DE280000}"/>
    <cellStyle name="Input 9 3 5 10 2" xfId="10895" xr:uid="{00000000-0005-0000-0000-0000DF280000}"/>
    <cellStyle name="Input 9 3 5 11" xfId="10896" xr:uid="{00000000-0005-0000-0000-0000E0280000}"/>
    <cellStyle name="Input 9 3 5 11 2" xfId="10897" xr:uid="{00000000-0005-0000-0000-0000E1280000}"/>
    <cellStyle name="Input 9 3 5 12" xfId="10898" xr:uid="{00000000-0005-0000-0000-0000E2280000}"/>
    <cellStyle name="Input 9 3 5 12 2" xfId="10899" xr:uid="{00000000-0005-0000-0000-0000E3280000}"/>
    <cellStyle name="Input 9 3 5 13" xfId="10900" xr:uid="{00000000-0005-0000-0000-0000E4280000}"/>
    <cellStyle name="Input 9 3 5 13 2" xfId="10901" xr:uid="{00000000-0005-0000-0000-0000E5280000}"/>
    <cellStyle name="Input 9 3 5 14" xfId="10902" xr:uid="{00000000-0005-0000-0000-0000E6280000}"/>
    <cellStyle name="Input 9 3 5 14 2" xfId="10903" xr:uid="{00000000-0005-0000-0000-0000E7280000}"/>
    <cellStyle name="Input 9 3 5 15" xfId="10904" xr:uid="{00000000-0005-0000-0000-0000E8280000}"/>
    <cellStyle name="Input 9 3 5 15 2" xfId="10905" xr:uid="{00000000-0005-0000-0000-0000E9280000}"/>
    <cellStyle name="Input 9 3 5 16" xfId="10906" xr:uid="{00000000-0005-0000-0000-0000EA280000}"/>
    <cellStyle name="Input 9 3 5 2" xfId="10907" xr:uid="{00000000-0005-0000-0000-0000EB280000}"/>
    <cellStyle name="Input 9 3 5 2 2" xfId="10908" xr:uid="{00000000-0005-0000-0000-0000EC280000}"/>
    <cellStyle name="Input 9 3 5 3" xfId="10909" xr:uid="{00000000-0005-0000-0000-0000ED280000}"/>
    <cellStyle name="Input 9 3 5 3 2" xfId="10910" xr:uid="{00000000-0005-0000-0000-0000EE280000}"/>
    <cellStyle name="Input 9 3 5 4" xfId="10911" xr:uid="{00000000-0005-0000-0000-0000EF280000}"/>
    <cellStyle name="Input 9 3 5 4 2" xfId="10912" xr:uid="{00000000-0005-0000-0000-0000F0280000}"/>
    <cellStyle name="Input 9 3 5 5" xfId="10913" xr:uid="{00000000-0005-0000-0000-0000F1280000}"/>
    <cellStyle name="Input 9 3 5 5 2" xfId="10914" xr:uid="{00000000-0005-0000-0000-0000F2280000}"/>
    <cellStyle name="Input 9 3 5 6" xfId="10915" xr:uid="{00000000-0005-0000-0000-0000F3280000}"/>
    <cellStyle name="Input 9 3 5 6 2" xfId="10916" xr:uid="{00000000-0005-0000-0000-0000F4280000}"/>
    <cellStyle name="Input 9 3 5 7" xfId="10917" xr:uid="{00000000-0005-0000-0000-0000F5280000}"/>
    <cellStyle name="Input 9 3 5 7 2" xfId="10918" xr:uid="{00000000-0005-0000-0000-0000F6280000}"/>
    <cellStyle name="Input 9 3 5 8" xfId="10919" xr:uid="{00000000-0005-0000-0000-0000F7280000}"/>
    <cellStyle name="Input 9 3 5 8 2" xfId="10920" xr:uid="{00000000-0005-0000-0000-0000F8280000}"/>
    <cellStyle name="Input 9 3 5 9" xfId="10921" xr:uid="{00000000-0005-0000-0000-0000F9280000}"/>
    <cellStyle name="Input 9 3 5 9 2" xfId="10922" xr:uid="{00000000-0005-0000-0000-0000FA280000}"/>
    <cellStyle name="Input 9 3 6" xfId="10923" xr:uid="{00000000-0005-0000-0000-0000FB280000}"/>
    <cellStyle name="Input 9 3 6 10" xfId="10924" xr:uid="{00000000-0005-0000-0000-0000FC280000}"/>
    <cellStyle name="Input 9 3 6 10 2" xfId="10925" xr:uid="{00000000-0005-0000-0000-0000FD280000}"/>
    <cellStyle name="Input 9 3 6 11" xfId="10926" xr:uid="{00000000-0005-0000-0000-0000FE280000}"/>
    <cellStyle name="Input 9 3 6 11 2" xfId="10927" xr:uid="{00000000-0005-0000-0000-0000FF280000}"/>
    <cellStyle name="Input 9 3 6 12" xfId="10928" xr:uid="{00000000-0005-0000-0000-000000290000}"/>
    <cellStyle name="Input 9 3 6 12 2" xfId="10929" xr:uid="{00000000-0005-0000-0000-000001290000}"/>
    <cellStyle name="Input 9 3 6 13" xfId="10930" xr:uid="{00000000-0005-0000-0000-000002290000}"/>
    <cellStyle name="Input 9 3 6 13 2" xfId="10931" xr:uid="{00000000-0005-0000-0000-000003290000}"/>
    <cellStyle name="Input 9 3 6 14" xfId="10932" xr:uid="{00000000-0005-0000-0000-000004290000}"/>
    <cellStyle name="Input 9 3 6 14 2" xfId="10933" xr:uid="{00000000-0005-0000-0000-000005290000}"/>
    <cellStyle name="Input 9 3 6 15" xfId="10934" xr:uid="{00000000-0005-0000-0000-000006290000}"/>
    <cellStyle name="Input 9 3 6 2" xfId="10935" xr:uid="{00000000-0005-0000-0000-000007290000}"/>
    <cellStyle name="Input 9 3 6 2 2" xfId="10936" xr:uid="{00000000-0005-0000-0000-000008290000}"/>
    <cellStyle name="Input 9 3 6 3" xfId="10937" xr:uid="{00000000-0005-0000-0000-000009290000}"/>
    <cellStyle name="Input 9 3 6 3 2" xfId="10938" xr:uid="{00000000-0005-0000-0000-00000A290000}"/>
    <cellStyle name="Input 9 3 6 4" xfId="10939" xr:uid="{00000000-0005-0000-0000-00000B290000}"/>
    <cellStyle name="Input 9 3 6 4 2" xfId="10940" xr:uid="{00000000-0005-0000-0000-00000C290000}"/>
    <cellStyle name="Input 9 3 6 5" xfId="10941" xr:uid="{00000000-0005-0000-0000-00000D290000}"/>
    <cellStyle name="Input 9 3 6 5 2" xfId="10942" xr:uid="{00000000-0005-0000-0000-00000E290000}"/>
    <cellStyle name="Input 9 3 6 6" xfId="10943" xr:uid="{00000000-0005-0000-0000-00000F290000}"/>
    <cellStyle name="Input 9 3 6 6 2" xfId="10944" xr:uid="{00000000-0005-0000-0000-000010290000}"/>
    <cellStyle name="Input 9 3 6 7" xfId="10945" xr:uid="{00000000-0005-0000-0000-000011290000}"/>
    <cellStyle name="Input 9 3 6 7 2" xfId="10946" xr:uid="{00000000-0005-0000-0000-000012290000}"/>
    <cellStyle name="Input 9 3 6 8" xfId="10947" xr:uid="{00000000-0005-0000-0000-000013290000}"/>
    <cellStyle name="Input 9 3 6 8 2" xfId="10948" xr:uid="{00000000-0005-0000-0000-000014290000}"/>
    <cellStyle name="Input 9 3 6 9" xfId="10949" xr:uid="{00000000-0005-0000-0000-000015290000}"/>
    <cellStyle name="Input 9 3 6 9 2" xfId="10950" xr:uid="{00000000-0005-0000-0000-000016290000}"/>
    <cellStyle name="Input 9 3 7" xfId="10951" xr:uid="{00000000-0005-0000-0000-000017290000}"/>
    <cellStyle name="Input 9 3 7 2" xfId="10952" xr:uid="{00000000-0005-0000-0000-000018290000}"/>
    <cellStyle name="Input 9 3 8" xfId="10953" xr:uid="{00000000-0005-0000-0000-000019290000}"/>
    <cellStyle name="Input 9 3 8 2" xfId="10954" xr:uid="{00000000-0005-0000-0000-00001A290000}"/>
    <cellStyle name="Input 9 3 9" xfId="10955" xr:uid="{00000000-0005-0000-0000-00001B290000}"/>
    <cellStyle name="Input 9 3 9 2" xfId="10956" xr:uid="{00000000-0005-0000-0000-00001C290000}"/>
    <cellStyle name="Input 9 4" xfId="10957" xr:uid="{00000000-0005-0000-0000-00001D290000}"/>
    <cellStyle name="Input 9 4 10" xfId="10958" xr:uid="{00000000-0005-0000-0000-00001E290000}"/>
    <cellStyle name="Input 9 4 10 2" xfId="10959" xr:uid="{00000000-0005-0000-0000-00001F290000}"/>
    <cellStyle name="Input 9 4 11" xfId="10960" xr:uid="{00000000-0005-0000-0000-000020290000}"/>
    <cellStyle name="Input 9 4 11 2" xfId="10961" xr:uid="{00000000-0005-0000-0000-000021290000}"/>
    <cellStyle name="Input 9 4 12" xfId="10962" xr:uid="{00000000-0005-0000-0000-000022290000}"/>
    <cellStyle name="Input 9 4 12 2" xfId="10963" xr:uid="{00000000-0005-0000-0000-000023290000}"/>
    <cellStyle name="Input 9 4 13" xfId="10964" xr:uid="{00000000-0005-0000-0000-000024290000}"/>
    <cellStyle name="Input 9 4 13 2" xfId="10965" xr:uid="{00000000-0005-0000-0000-000025290000}"/>
    <cellStyle name="Input 9 4 14" xfId="10966" xr:uid="{00000000-0005-0000-0000-000026290000}"/>
    <cellStyle name="Input 9 4 14 2" xfId="10967" xr:uid="{00000000-0005-0000-0000-000027290000}"/>
    <cellStyle name="Input 9 4 15" xfId="10968" xr:uid="{00000000-0005-0000-0000-000028290000}"/>
    <cellStyle name="Input 9 4 15 2" xfId="10969" xr:uid="{00000000-0005-0000-0000-000029290000}"/>
    <cellStyle name="Input 9 4 16" xfId="10970" xr:uid="{00000000-0005-0000-0000-00002A290000}"/>
    <cellStyle name="Input 9 4 16 2" xfId="10971" xr:uid="{00000000-0005-0000-0000-00002B290000}"/>
    <cellStyle name="Input 9 4 17" xfId="10972" xr:uid="{00000000-0005-0000-0000-00002C290000}"/>
    <cellStyle name="Input 9 4 17 2" xfId="10973" xr:uid="{00000000-0005-0000-0000-00002D290000}"/>
    <cellStyle name="Input 9 4 18" xfId="10974" xr:uid="{00000000-0005-0000-0000-00002E290000}"/>
    <cellStyle name="Input 9 4 18 2" xfId="10975" xr:uid="{00000000-0005-0000-0000-00002F290000}"/>
    <cellStyle name="Input 9 4 19" xfId="10976" xr:uid="{00000000-0005-0000-0000-000030290000}"/>
    <cellStyle name="Input 9 4 19 2" xfId="10977" xr:uid="{00000000-0005-0000-0000-000031290000}"/>
    <cellStyle name="Input 9 4 2" xfId="10978" xr:uid="{00000000-0005-0000-0000-000032290000}"/>
    <cellStyle name="Input 9 4 2 10" xfId="10979" xr:uid="{00000000-0005-0000-0000-000033290000}"/>
    <cellStyle name="Input 9 4 2 10 2" xfId="10980" xr:uid="{00000000-0005-0000-0000-000034290000}"/>
    <cellStyle name="Input 9 4 2 11" xfId="10981" xr:uid="{00000000-0005-0000-0000-000035290000}"/>
    <cellStyle name="Input 9 4 2 11 2" xfId="10982" xr:uid="{00000000-0005-0000-0000-000036290000}"/>
    <cellStyle name="Input 9 4 2 12" xfId="10983" xr:uid="{00000000-0005-0000-0000-000037290000}"/>
    <cellStyle name="Input 9 4 2 12 2" xfId="10984" xr:uid="{00000000-0005-0000-0000-000038290000}"/>
    <cellStyle name="Input 9 4 2 13" xfId="10985" xr:uid="{00000000-0005-0000-0000-000039290000}"/>
    <cellStyle name="Input 9 4 2 13 2" xfId="10986" xr:uid="{00000000-0005-0000-0000-00003A290000}"/>
    <cellStyle name="Input 9 4 2 14" xfId="10987" xr:uid="{00000000-0005-0000-0000-00003B290000}"/>
    <cellStyle name="Input 9 4 2 14 2" xfId="10988" xr:uid="{00000000-0005-0000-0000-00003C290000}"/>
    <cellStyle name="Input 9 4 2 15" xfId="10989" xr:uid="{00000000-0005-0000-0000-00003D290000}"/>
    <cellStyle name="Input 9 4 2 15 2" xfId="10990" xr:uid="{00000000-0005-0000-0000-00003E290000}"/>
    <cellStyle name="Input 9 4 2 16" xfId="10991" xr:uid="{00000000-0005-0000-0000-00003F290000}"/>
    <cellStyle name="Input 9 4 2 16 2" xfId="10992" xr:uid="{00000000-0005-0000-0000-000040290000}"/>
    <cellStyle name="Input 9 4 2 17" xfId="10993" xr:uid="{00000000-0005-0000-0000-000041290000}"/>
    <cellStyle name="Input 9 4 2 17 2" xfId="10994" xr:uid="{00000000-0005-0000-0000-000042290000}"/>
    <cellStyle name="Input 9 4 2 18" xfId="10995" xr:uid="{00000000-0005-0000-0000-000043290000}"/>
    <cellStyle name="Input 9 4 2 18 2" xfId="10996" xr:uid="{00000000-0005-0000-0000-000044290000}"/>
    <cellStyle name="Input 9 4 2 19" xfId="10997" xr:uid="{00000000-0005-0000-0000-000045290000}"/>
    <cellStyle name="Input 9 4 2 2" xfId="10998" xr:uid="{00000000-0005-0000-0000-000046290000}"/>
    <cellStyle name="Input 9 4 2 2 2" xfId="10999" xr:uid="{00000000-0005-0000-0000-000047290000}"/>
    <cellStyle name="Input 9 4 2 3" xfId="11000" xr:uid="{00000000-0005-0000-0000-000048290000}"/>
    <cellStyle name="Input 9 4 2 3 2" xfId="11001" xr:uid="{00000000-0005-0000-0000-000049290000}"/>
    <cellStyle name="Input 9 4 2 4" xfId="11002" xr:uid="{00000000-0005-0000-0000-00004A290000}"/>
    <cellStyle name="Input 9 4 2 4 2" xfId="11003" xr:uid="{00000000-0005-0000-0000-00004B290000}"/>
    <cellStyle name="Input 9 4 2 5" xfId="11004" xr:uid="{00000000-0005-0000-0000-00004C290000}"/>
    <cellStyle name="Input 9 4 2 5 2" xfId="11005" xr:uid="{00000000-0005-0000-0000-00004D290000}"/>
    <cellStyle name="Input 9 4 2 6" xfId="11006" xr:uid="{00000000-0005-0000-0000-00004E290000}"/>
    <cellStyle name="Input 9 4 2 6 2" xfId="11007" xr:uid="{00000000-0005-0000-0000-00004F290000}"/>
    <cellStyle name="Input 9 4 2 7" xfId="11008" xr:uid="{00000000-0005-0000-0000-000050290000}"/>
    <cellStyle name="Input 9 4 2 7 2" xfId="11009" xr:uid="{00000000-0005-0000-0000-000051290000}"/>
    <cellStyle name="Input 9 4 2 8" xfId="11010" xr:uid="{00000000-0005-0000-0000-000052290000}"/>
    <cellStyle name="Input 9 4 2 8 2" xfId="11011" xr:uid="{00000000-0005-0000-0000-000053290000}"/>
    <cellStyle name="Input 9 4 2 9" xfId="11012" xr:uid="{00000000-0005-0000-0000-000054290000}"/>
    <cellStyle name="Input 9 4 2 9 2" xfId="11013" xr:uid="{00000000-0005-0000-0000-000055290000}"/>
    <cellStyle name="Input 9 4 20" xfId="11014" xr:uid="{00000000-0005-0000-0000-000056290000}"/>
    <cellStyle name="Input 9 4 3" xfId="11015" xr:uid="{00000000-0005-0000-0000-000057290000}"/>
    <cellStyle name="Input 9 4 3 10" xfId="11016" xr:uid="{00000000-0005-0000-0000-000058290000}"/>
    <cellStyle name="Input 9 4 3 10 2" xfId="11017" xr:uid="{00000000-0005-0000-0000-000059290000}"/>
    <cellStyle name="Input 9 4 3 11" xfId="11018" xr:uid="{00000000-0005-0000-0000-00005A290000}"/>
    <cellStyle name="Input 9 4 3 11 2" xfId="11019" xr:uid="{00000000-0005-0000-0000-00005B290000}"/>
    <cellStyle name="Input 9 4 3 12" xfId="11020" xr:uid="{00000000-0005-0000-0000-00005C290000}"/>
    <cellStyle name="Input 9 4 3 12 2" xfId="11021" xr:uid="{00000000-0005-0000-0000-00005D290000}"/>
    <cellStyle name="Input 9 4 3 13" xfId="11022" xr:uid="{00000000-0005-0000-0000-00005E290000}"/>
    <cellStyle name="Input 9 4 3 13 2" xfId="11023" xr:uid="{00000000-0005-0000-0000-00005F290000}"/>
    <cellStyle name="Input 9 4 3 14" xfId="11024" xr:uid="{00000000-0005-0000-0000-000060290000}"/>
    <cellStyle name="Input 9 4 3 14 2" xfId="11025" xr:uid="{00000000-0005-0000-0000-000061290000}"/>
    <cellStyle name="Input 9 4 3 15" xfId="11026" xr:uid="{00000000-0005-0000-0000-000062290000}"/>
    <cellStyle name="Input 9 4 3 15 2" xfId="11027" xr:uid="{00000000-0005-0000-0000-000063290000}"/>
    <cellStyle name="Input 9 4 3 16" xfId="11028" xr:uid="{00000000-0005-0000-0000-000064290000}"/>
    <cellStyle name="Input 9 4 3 16 2" xfId="11029" xr:uid="{00000000-0005-0000-0000-000065290000}"/>
    <cellStyle name="Input 9 4 3 17" xfId="11030" xr:uid="{00000000-0005-0000-0000-000066290000}"/>
    <cellStyle name="Input 9 4 3 17 2" xfId="11031" xr:uid="{00000000-0005-0000-0000-000067290000}"/>
    <cellStyle name="Input 9 4 3 18" xfId="11032" xr:uid="{00000000-0005-0000-0000-000068290000}"/>
    <cellStyle name="Input 9 4 3 18 2" xfId="11033" xr:uid="{00000000-0005-0000-0000-000069290000}"/>
    <cellStyle name="Input 9 4 3 19" xfId="11034" xr:uid="{00000000-0005-0000-0000-00006A290000}"/>
    <cellStyle name="Input 9 4 3 2" xfId="11035" xr:uid="{00000000-0005-0000-0000-00006B290000}"/>
    <cellStyle name="Input 9 4 3 2 2" xfId="11036" xr:uid="{00000000-0005-0000-0000-00006C290000}"/>
    <cellStyle name="Input 9 4 3 3" xfId="11037" xr:uid="{00000000-0005-0000-0000-00006D290000}"/>
    <cellStyle name="Input 9 4 3 3 2" xfId="11038" xr:uid="{00000000-0005-0000-0000-00006E290000}"/>
    <cellStyle name="Input 9 4 3 4" xfId="11039" xr:uid="{00000000-0005-0000-0000-00006F290000}"/>
    <cellStyle name="Input 9 4 3 4 2" xfId="11040" xr:uid="{00000000-0005-0000-0000-000070290000}"/>
    <cellStyle name="Input 9 4 3 5" xfId="11041" xr:uid="{00000000-0005-0000-0000-000071290000}"/>
    <cellStyle name="Input 9 4 3 5 2" xfId="11042" xr:uid="{00000000-0005-0000-0000-000072290000}"/>
    <cellStyle name="Input 9 4 3 6" xfId="11043" xr:uid="{00000000-0005-0000-0000-000073290000}"/>
    <cellStyle name="Input 9 4 3 6 2" xfId="11044" xr:uid="{00000000-0005-0000-0000-000074290000}"/>
    <cellStyle name="Input 9 4 3 7" xfId="11045" xr:uid="{00000000-0005-0000-0000-000075290000}"/>
    <cellStyle name="Input 9 4 3 7 2" xfId="11046" xr:uid="{00000000-0005-0000-0000-000076290000}"/>
    <cellStyle name="Input 9 4 3 8" xfId="11047" xr:uid="{00000000-0005-0000-0000-000077290000}"/>
    <cellStyle name="Input 9 4 3 8 2" xfId="11048" xr:uid="{00000000-0005-0000-0000-000078290000}"/>
    <cellStyle name="Input 9 4 3 9" xfId="11049" xr:uid="{00000000-0005-0000-0000-000079290000}"/>
    <cellStyle name="Input 9 4 3 9 2" xfId="11050" xr:uid="{00000000-0005-0000-0000-00007A290000}"/>
    <cellStyle name="Input 9 4 4" xfId="11051" xr:uid="{00000000-0005-0000-0000-00007B290000}"/>
    <cellStyle name="Input 9 4 4 10" xfId="11052" xr:uid="{00000000-0005-0000-0000-00007C290000}"/>
    <cellStyle name="Input 9 4 4 10 2" xfId="11053" xr:uid="{00000000-0005-0000-0000-00007D290000}"/>
    <cellStyle name="Input 9 4 4 11" xfId="11054" xr:uid="{00000000-0005-0000-0000-00007E290000}"/>
    <cellStyle name="Input 9 4 4 11 2" xfId="11055" xr:uid="{00000000-0005-0000-0000-00007F290000}"/>
    <cellStyle name="Input 9 4 4 12" xfId="11056" xr:uid="{00000000-0005-0000-0000-000080290000}"/>
    <cellStyle name="Input 9 4 4 12 2" xfId="11057" xr:uid="{00000000-0005-0000-0000-000081290000}"/>
    <cellStyle name="Input 9 4 4 13" xfId="11058" xr:uid="{00000000-0005-0000-0000-000082290000}"/>
    <cellStyle name="Input 9 4 4 13 2" xfId="11059" xr:uid="{00000000-0005-0000-0000-000083290000}"/>
    <cellStyle name="Input 9 4 4 14" xfId="11060" xr:uid="{00000000-0005-0000-0000-000084290000}"/>
    <cellStyle name="Input 9 4 4 14 2" xfId="11061" xr:uid="{00000000-0005-0000-0000-000085290000}"/>
    <cellStyle name="Input 9 4 4 15" xfId="11062" xr:uid="{00000000-0005-0000-0000-000086290000}"/>
    <cellStyle name="Input 9 4 4 15 2" xfId="11063" xr:uid="{00000000-0005-0000-0000-000087290000}"/>
    <cellStyle name="Input 9 4 4 16" xfId="11064" xr:uid="{00000000-0005-0000-0000-000088290000}"/>
    <cellStyle name="Input 9 4 4 2" xfId="11065" xr:uid="{00000000-0005-0000-0000-000089290000}"/>
    <cellStyle name="Input 9 4 4 2 2" xfId="11066" xr:uid="{00000000-0005-0000-0000-00008A290000}"/>
    <cellStyle name="Input 9 4 4 3" xfId="11067" xr:uid="{00000000-0005-0000-0000-00008B290000}"/>
    <cellStyle name="Input 9 4 4 3 2" xfId="11068" xr:uid="{00000000-0005-0000-0000-00008C290000}"/>
    <cellStyle name="Input 9 4 4 4" xfId="11069" xr:uid="{00000000-0005-0000-0000-00008D290000}"/>
    <cellStyle name="Input 9 4 4 4 2" xfId="11070" xr:uid="{00000000-0005-0000-0000-00008E290000}"/>
    <cellStyle name="Input 9 4 4 5" xfId="11071" xr:uid="{00000000-0005-0000-0000-00008F290000}"/>
    <cellStyle name="Input 9 4 4 5 2" xfId="11072" xr:uid="{00000000-0005-0000-0000-000090290000}"/>
    <cellStyle name="Input 9 4 4 6" xfId="11073" xr:uid="{00000000-0005-0000-0000-000091290000}"/>
    <cellStyle name="Input 9 4 4 6 2" xfId="11074" xr:uid="{00000000-0005-0000-0000-000092290000}"/>
    <cellStyle name="Input 9 4 4 7" xfId="11075" xr:uid="{00000000-0005-0000-0000-000093290000}"/>
    <cellStyle name="Input 9 4 4 7 2" xfId="11076" xr:uid="{00000000-0005-0000-0000-000094290000}"/>
    <cellStyle name="Input 9 4 4 8" xfId="11077" xr:uid="{00000000-0005-0000-0000-000095290000}"/>
    <cellStyle name="Input 9 4 4 8 2" xfId="11078" xr:uid="{00000000-0005-0000-0000-000096290000}"/>
    <cellStyle name="Input 9 4 4 9" xfId="11079" xr:uid="{00000000-0005-0000-0000-000097290000}"/>
    <cellStyle name="Input 9 4 4 9 2" xfId="11080" xr:uid="{00000000-0005-0000-0000-000098290000}"/>
    <cellStyle name="Input 9 4 5" xfId="11081" xr:uid="{00000000-0005-0000-0000-000099290000}"/>
    <cellStyle name="Input 9 4 5 10" xfId="11082" xr:uid="{00000000-0005-0000-0000-00009A290000}"/>
    <cellStyle name="Input 9 4 5 10 2" xfId="11083" xr:uid="{00000000-0005-0000-0000-00009B290000}"/>
    <cellStyle name="Input 9 4 5 11" xfId="11084" xr:uid="{00000000-0005-0000-0000-00009C290000}"/>
    <cellStyle name="Input 9 4 5 11 2" xfId="11085" xr:uid="{00000000-0005-0000-0000-00009D290000}"/>
    <cellStyle name="Input 9 4 5 12" xfId="11086" xr:uid="{00000000-0005-0000-0000-00009E290000}"/>
    <cellStyle name="Input 9 4 5 12 2" xfId="11087" xr:uid="{00000000-0005-0000-0000-00009F290000}"/>
    <cellStyle name="Input 9 4 5 13" xfId="11088" xr:uid="{00000000-0005-0000-0000-0000A0290000}"/>
    <cellStyle name="Input 9 4 5 13 2" xfId="11089" xr:uid="{00000000-0005-0000-0000-0000A1290000}"/>
    <cellStyle name="Input 9 4 5 14" xfId="11090" xr:uid="{00000000-0005-0000-0000-0000A2290000}"/>
    <cellStyle name="Input 9 4 5 14 2" xfId="11091" xr:uid="{00000000-0005-0000-0000-0000A3290000}"/>
    <cellStyle name="Input 9 4 5 15" xfId="11092" xr:uid="{00000000-0005-0000-0000-0000A4290000}"/>
    <cellStyle name="Input 9 4 5 15 2" xfId="11093" xr:uid="{00000000-0005-0000-0000-0000A5290000}"/>
    <cellStyle name="Input 9 4 5 16" xfId="11094" xr:uid="{00000000-0005-0000-0000-0000A6290000}"/>
    <cellStyle name="Input 9 4 5 2" xfId="11095" xr:uid="{00000000-0005-0000-0000-0000A7290000}"/>
    <cellStyle name="Input 9 4 5 2 2" xfId="11096" xr:uid="{00000000-0005-0000-0000-0000A8290000}"/>
    <cellStyle name="Input 9 4 5 3" xfId="11097" xr:uid="{00000000-0005-0000-0000-0000A9290000}"/>
    <cellStyle name="Input 9 4 5 3 2" xfId="11098" xr:uid="{00000000-0005-0000-0000-0000AA290000}"/>
    <cellStyle name="Input 9 4 5 4" xfId="11099" xr:uid="{00000000-0005-0000-0000-0000AB290000}"/>
    <cellStyle name="Input 9 4 5 4 2" xfId="11100" xr:uid="{00000000-0005-0000-0000-0000AC290000}"/>
    <cellStyle name="Input 9 4 5 5" xfId="11101" xr:uid="{00000000-0005-0000-0000-0000AD290000}"/>
    <cellStyle name="Input 9 4 5 5 2" xfId="11102" xr:uid="{00000000-0005-0000-0000-0000AE290000}"/>
    <cellStyle name="Input 9 4 5 6" xfId="11103" xr:uid="{00000000-0005-0000-0000-0000AF290000}"/>
    <cellStyle name="Input 9 4 5 6 2" xfId="11104" xr:uid="{00000000-0005-0000-0000-0000B0290000}"/>
    <cellStyle name="Input 9 4 5 7" xfId="11105" xr:uid="{00000000-0005-0000-0000-0000B1290000}"/>
    <cellStyle name="Input 9 4 5 7 2" xfId="11106" xr:uid="{00000000-0005-0000-0000-0000B2290000}"/>
    <cellStyle name="Input 9 4 5 8" xfId="11107" xr:uid="{00000000-0005-0000-0000-0000B3290000}"/>
    <cellStyle name="Input 9 4 5 8 2" xfId="11108" xr:uid="{00000000-0005-0000-0000-0000B4290000}"/>
    <cellStyle name="Input 9 4 5 9" xfId="11109" xr:uid="{00000000-0005-0000-0000-0000B5290000}"/>
    <cellStyle name="Input 9 4 5 9 2" xfId="11110" xr:uid="{00000000-0005-0000-0000-0000B6290000}"/>
    <cellStyle name="Input 9 4 6" xfId="11111" xr:uid="{00000000-0005-0000-0000-0000B7290000}"/>
    <cellStyle name="Input 9 4 6 10" xfId="11112" xr:uid="{00000000-0005-0000-0000-0000B8290000}"/>
    <cellStyle name="Input 9 4 6 10 2" xfId="11113" xr:uid="{00000000-0005-0000-0000-0000B9290000}"/>
    <cellStyle name="Input 9 4 6 11" xfId="11114" xr:uid="{00000000-0005-0000-0000-0000BA290000}"/>
    <cellStyle name="Input 9 4 6 11 2" xfId="11115" xr:uid="{00000000-0005-0000-0000-0000BB290000}"/>
    <cellStyle name="Input 9 4 6 12" xfId="11116" xr:uid="{00000000-0005-0000-0000-0000BC290000}"/>
    <cellStyle name="Input 9 4 6 12 2" xfId="11117" xr:uid="{00000000-0005-0000-0000-0000BD290000}"/>
    <cellStyle name="Input 9 4 6 13" xfId="11118" xr:uid="{00000000-0005-0000-0000-0000BE290000}"/>
    <cellStyle name="Input 9 4 6 13 2" xfId="11119" xr:uid="{00000000-0005-0000-0000-0000BF290000}"/>
    <cellStyle name="Input 9 4 6 14" xfId="11120" xr:uid="{00000000-0005-0000-0000-0000C0290000}"/>
    <cellStyle name="Input 9 4 6 14 2" xfId="11121" xr:uid="{00000000-0005-0000-0000-0000C1290000}"/>
    <cellStyle name="Input 9 4 6 15" xfId="11122" xr:uid="{00000000-0005-0000-0000-0000C2290000}"/>
    <cellStyle name="Input 9 4 6 2" xfId="11123" xr:uid="{00000000-0005-0000-0000-0000C3290000}"/>
    <cellStyle name="Input 9 4 6 2 2" xfId="11124" xr:uid="{00000000-0005-0000-0000-0000C4290000}"/>
    <cellStyle name="Input 9 4 6 3" xfId="11125" xr:uid="{00000000-0005-0000-0000-0000C5290000}"/>
    <cellStyle name="Input 9 4 6 3 2" xfId="11126" xr:uid="{00000000-0005-0000-0000-0000C6290000}"/>
    <cellStyle name="Input 9 4 6 4" xfId="11127" xr:uid="{00000000-0005-0000-0000-0000C7290000}"/>
    <cellStyle name="Input 9 4 6 4 2" xfId="11128" xr:uid="{00000000-0005-0000-0000-0000C8290000}"/>
    <cellStyle name="Input 9 4 6 5" xfId="11129" xr:uid="{00000000-0005-0000-0000-0000C9290000}"/>
    <cellStyle name="Input 9 4 6 5 2" xfId="11130" xr:uid="{00000000-0005-0000-0000-0000CA290000}"/>
    <cellStyle name="Input 9 4 6 6" xfId="11131" xr:uid="{00000000-0005-0000-0000-0000CB290000}"/>
    <cellStyle name="Input 9 4 6 6 2" xfId="11132" xr:uid="{00000000-0005-0000-0000-0000CC290000}"/>
    <cellStyle name="Input 9 4 6 7" xfId="11133" xr:uid="{00000000-0005-0000-0000-0000CD290000}"/>
    <cellStyle name="Input 9 4 6 7 2" xfId="11134" xr:uid="{00000000-0005-0000-0000-0000CE290000}"/>
    <cellStyle name="Input 9 4 6 8" xfId="11135" xr:uid="{00000000-0005-0000-0000-0000CF290000}"/>
    <cellStyle name="Input 9 4 6 8 2" xfId="11136" xr:uid="{00000000-0005-0000-0000-0000D0290000}"/>
    <cellStyle name="Input 9 4 6 9" xfId="11137" xr:uid="{00000000-0005-0000-0000-0000D1290000}"/>
    <cellStyle name="Input 9 4 6 9 2" xfId="11138" xr:uid="{00000000-0005-0000-0000-0000D2290000}"/>
    <cellStyle name="Input 9 4 7" xfId="11139" xr:uid="{00000000-0005-0000-0000-0000D3290000}"/>
    <cellStyle name="Input 9 4 7 2" xfId="11140" xr:uid="{00000000-0005-0000-0000-0000D4290000}"/>
    <cellStyle name="Input 9 4 8" xfId="11141" xr:uid="{00000000-0005-0000-0000-0000D5290000}"/>
    <cellStyle name="Input 9 4 8 2" xfId="11142" xr:uid="{00000000-0005-0000-0000-0000D6290000}"/>
    <cellStyle name="Input 9 4 9" xfId="11143" xr:uid="{00000000-0005-0000-0000-0000D7290000}"/>
    <cellStyle name="Input 9 4 9 2" xfId="11144" xr:uid="{00000000-0005-0000-0000-0000D8290000}"/>
    <cellStyle name="Input 9 5" xfId="11145" xr:uid="{00000000-0005-0000-0000-0000D9290000}"/>
    <cellStyle name="Input 9 5 10" xfId="11146" xr:uid="{00000000-0005-0000-0000-0000DA290000}"/>
    <cellStyle name="Input 9 5 10 2" xfId="11147" xr:uid="{00000000-0005-0000-0000-0000DB290000}"/>
    <cellStyle name="Input 9 5 11" xfId="11148" xr:uid="{00000000-0005-0000-0000-0000DC290000}"/>
    <cellStyle name="Input 9 5 11 2" xfId="11149" xr:uid="{00000000-0005-0000-0000-0000DD290000}"/>
    <cellStyle name="Input 9 5 12" xfId="11150" xr:uid="{00000000-0005-0000-0000-0000DE290000}"/>
    <cellStyle name="Input 9 5 12 2" xfId="11151" xr:uid="{00000000-0005-0000-0000-0000DF290000}"/>
    <cellStyle name="Input 9 5 13" xfId="11152" xr:uid="{00000000-0005-0000-0000-0000E0290000}"/>
    <cellStyle name="Input 9 5 13 2" xfId="11153" xr:uid="{00000000-0005-0000-0000-0000E1290000}"/>
    <cellStyle name="Input 9 5 14" xfId="11154" xr:uid="{00000000-0005-0000-0000-0000E2290000}"/>
    <cellStyle name="Input 9 5 14 2" xfId="11155" xr:uid="{00000000-0005-0000-0000-0000E3290000}"/>
    <cellStyle name="Input 9 5 15" xfId="11156" xr:uid="{00000000-0005-0000-0000-0000E4290000}"/>
    <cellStyle name="Input 9 5 15 2" xfId="11157" xr:uid="{00000000-0005-0000-0000-0000E5290000}"/>
    <cellStyle name="Input 9 5 16" xfId="11158" xr:uid="{00000000-0005-0000-0000-0000E6290000}"/>
    <cellStyle name="Input 9 5 16 2" xfId="11159" xr:uid="{00000000-0005-0000-0000-0000E7290000}"/>
    <cellStyle name="Input 9 5 17" xfId="11160" xr:uid="{00000000-0005-0000-0000-0000E8290000}"/>
    <cellStyle name="Input 9 5 17 2" xfId="11161" xr:uid="{00000000-0005-0000-0000-0000E9290000}"/>
    <cellStyle name="Input 9 5 18" xfId="11162" xr:uid="{00000000-0005-0000-0000-0000EA290000}"/>
    <cellStyle name="Input 9 5 18 2" xfId="11163" xr:uid="{00000000-0005-0000-0000-0000EB290000}"/>
    <cellStyle name="Input 9 5 19" xfId="11164" xr:uid="{00000000-0005-0000-0000-0000EC290000}"/>
    <cellStyle name="Input 9 5 19 2" xfId="11165" xr:uid="{00000000-0005-0000-0000-0000ED290000}"/>
    <cellStyle name="Input 9 5 2" xfId="11166" xr:uid="{00000000-0005-0000-0000-0000EE290000}"/>
    <cellStyle name="Input 9 5 2 10" xfId="11167" xr:uid="{00000000-0005-0000-0000-0000EF290000}"/>
    <cellStyle name="Input 9 5 2 10 2" xfId="11168" xr:uid="{00000000-0005-0000-0000-0000F0290000}"/>
    <cellStyle name="Input 9 5 2 11" xfId="11169" xr:uid="{00000000-0005-0000-0000-0000F1290000}"/>
    <cellStyle name="Input 9 5 2 11 2" xfId="11170" xr:uid="{00000000-0005-0000-0000-0000F2290000}"/>
    <cellStyle name="Input 9 5 2 12" xfId="11171" xr:uid="{00000000-0005-0000-0000-0000F3290000}"/>
    <cellStyle name="Input 9 5 2 12 2" xfId="11172" xr:uid="{00000000-0005-0000-0000-0000F4290000}"/>
    <cellStyle name="Input 9 5 2 13" xfId="11173" xr:uid="{00000000-0005-0000-0000-0000F5290000}"/>
    <cellStyle name="Input 9 5 2 13 2" xfId="11174" xr:uid="{00000000-0005-0000-0000-0000F6290000}"/>
    <cellStyle name="Input 9 5 2 14" xfId="11175" xr:uid="{00000000-0005-0000-0000-0000F7290000}"/>
    <cellStyle name="Input 9 5 2 14 2" xfId="11176" xr:uid="{00000000-0005-0000-0000-0000F8290000}"/>
    <cellStyle name="Input 9 5 2 15" xfId="11177" xr:uid="{00000000-0005-0000-0000-0000F9290000}"/>
    <cellStyle name="Input 9 5 2 15 2" xfId="11178" xr:uid="{00000000-0005-0000-0000-0000FA290000}"/>
    <cellStyle name="Input 9 5 2 16" xfId="11179" xr:uid="{00000000-0005-0000-0000-0000FB290000}"/>
    <cellStyle name="Input 9 5 2 16 2" xfId="11180" xr:uid="{00000000-0005-0000-0000-0000FC290000}"/>
    <cellStyle name="Input 9 5 2 17" xfId="11181" xr:uid="{00000000-0005-0000-0000-0000FD290000}"/>
    <cellStyle name="Input 9 5 2 17 2" xfId="11182" xr:uid="{00000000-0005-0000-0000-0000FE290000}"/>
    <cellStyle name="Input 9 5 2 18" xfId="11183" xr:uid="{00000000-0005-0000-0000-0000FF290000}"/>
    <cellStyle name="Input 9 5 2 18 2" xfId="11184" xr:uid="{00000000-0005-0000-0000-0000002A0000}"/>
    <cellStyle name="Input 9 5 2 19" xfId="11185" xr:uid="{00000000-0005-0000-0000-0000012A0000}"/>
    <cellStyle name="Input 9 5 2 2" xfId="11186" xr:uid="{00000000-0005-0000-0000-0000022A0000}"/>
    <cellStyle name="Input 9 5 2 2 2" xfId="11187" xr:uid="{00000000-0005-0000-0000-0000032A0000}"/>
    <cellStyle name="Input 9 5 2 3" xfId="11188" xr:uid="{00000000-0005-0000-0000-0000042A0000}"/>
    <cellStyle name="Input 9 5 2 3 2" xfId="11189" xr:uid="{00000000-0005-0000-0000-0000052A0000}"/>
    <cellStyle name="Input 9 5 2 4" xfId="11190" xr:uid="{00000000-0005-0000-0000-0000062A0000}"/>
    <cellStyle name="Input 9 5 2 4 2" xfId="11191" xr:uid="{00000000-0005-0000-0000-0000072A0000}"/>
    <cellStyle name="Input 9 5 2 5" xfId="11192" xr:uid="{00000000-0005-0000-0000-0000082A0000}"/>
    <cellStyle name="Input 9 5 2 5 2" xfId="11193" xr:uid="{00000000-0005-0000-0000-0000092A0000}"/>
    <cellStyle name="Input 9 5 2 6" xfId="11194" xr:uid="{00000000-0005-0000-0000-00000A2A0000}"/>
    <cellStyle name="Input 9 5 2 6 2" xfId="11195" xr:uid="{00000000-0005-0000-0000-00000B2A0000}"/>
    <cellStyle name="Input 9 5 2 7" xfId="11196" xr:uid="{00000000-0005-0000-0000-00000C2A0000}"/>
    <cellStyle name="Input 9 5 2 7 2" xfId="11197" xr:uid="{00000000-0005-0000-0000-00000D2A0000}"/>
    <cellStyle name="Input 9 5 2 8" xfId="11198" xr:uid="{00000000-0005-0000-0000-00000E2A0000}"/>
    <cellStyle name="Input 9 5 2 8 2" xfId="11199" xr:uid="{00000000-0005-0000-0000-00000F2A0000}"/>
    <cellStyle name="Input 9 5 2 9" xfId="11200" xr:uid="{00000000-0005-0000-0000-0000102A0000}"/>
    <cellStyle name="Input 9 5 2 9 2" xfId="11201" xr:uid="{00000000-0005-0000-0000-0000112A0000}"/>
    <cellStyle name="Input 9 5 20" xfId="11202" xr:uid="{00000000-0005-0000-0000-0000122A0000}"/>
    <cellStyle name="Input 9 5 3" xfId="11203" xr:uid="{00000000-0005-0000-0000-0000132A0000}"/>
    <cellStyle name="Input 9 5 3 10" xfId="11204" xr:uid="{00000000-0005-0000-0000-0000142A0000}"/>
    <cellStyle name="Input 9 5 3 10 2" xfId="11205" xr:uid="{00000000-0005-0000-0000-0000152A0000}"/>
    <cellStyle name="Input 9 5 3 11" xfId="11206" xr:uid="{00000000-0005-0000-0000-0000162A0000}"/>
    <cellStyle name="Input 9 5 3 11 2" xfId="11207" xr:uid="{00000000-0005-0000-0000-0000172A0000}"/>
    <cellStyle name="Input 9 5 3 12" xfId="11208" xr:uid="{00000000-0005-0000-0000-0000182A0000}"/>
    <cellStyle name="Input 9 5 3 12 2" xfId="11209" xr:uid="{00000000-0005-0000-0000-0000192A0000}"/>
    <cellStyle name="Input 9 5 3 13" xfId="11210" xr:uid="{00000000-0005-0000-0000-00001A2A0000}"/>
    <cellStyle name="Input 9 5 3 13 2" xfId="11211" xr:uid="{00000000-0005-0000-0000-00001B2A0000}"/>
    <cellStyle name="Input 9 5 3 14" xfId="11212" xr:uid="{00000000-0005-0000-0000-00001C2A0000}"/>
    <cellStyle name="Input 9 5 3 14 2" xfId="11213" xr:uid="{00000000-0005-0000-0000-00001D2A0000}"/>
    <cellStyle name="Input 9 5 3 15" xfId="11214" xr:uid="{00000000-0005-0000-0000-00001E2A0000}"/>
    <cellStyle name="Input 9 5 3 15 2" xfId="11215" xr:uid="{00000000-0005-0000-0000-00001F2A0000}"/>
    <cellStyle name="Input 9 5 3 16" xfId="11216" xr:uid="{00000000-0005-0000-0000-0000202A0000}"/>
    <cellStyle name="Input 9 5 3 16 2" xfId="11217" xr:uid="{00000000-0005-0000-0000-0000212A0000}"/>
    <cellStyle name="Input 9 5 3 17" xfId="11218" xr:uid="{00000000-0005-0000-0000-0000222A0000}"/>
    <cellStyle name="Input 9 5 3 17 2" xfId="11219" xr:uid="{00000000-0005-0000-0000-0000232A0000}"/>
    <cellStyle name="Input 9 5 3 18" xfId="11220" xr:uid="{00000000-0005-0000-0000-0000242A0000}"/>
    <cellStyle name="Input 9 5 3 2" xfId="11221" xr:uid="{00000000-0005-0000-0000-0000252A0000}"/>
    <cellStyle name="Input 9 5 3 2 2" xfId="11222" xr:uid="{00000000-0005-0000-0000-0000262A0000}"/>
    <cellStyle name="Input 9 5 3 3" xfId="11223" xr:uid="{00000000-0005-0000-0000-0000272A0000}"/>
    <cellStyle name="Input 9 5 3 3 2" xfId="11224" xr:uid="{00000000-0005-0000-0000-0000282A0000}"/>
    <cellStyle name="Input 9 5 3 4" xfId="11225" xr:uid="{00000000-0005-0000-0000-0000292A0000}"/>
    <cellStyle name="Input 9 5 3 4 2" xfId="11226" xr:uid="{00000000-0005-0000-0000-00002A2A0000}"/>
    <cellStyle name="Input 9 5 3 5" xfId="11227" xr:uid="{00000000-0005-0000-0000-00002B2A0000}"/>
    <cellStyle name="Input 9 5 3 5 2" xfId="11228" xr:uid="{00000000-0005-0000-0000-00002C2A0000}"/>
    <cellStyle name="Input 9 5 3 6" xfId="11229" xr:uid="{00000000-0005-0000-0000-00002D2A0000}"/>
    <cellStyle name="Input 9 5 3 6 2" xfId="11230" xr:uid="{00000000-0005-0000-0000-00002E2A0000}"/>
    <cellStyle name="Input 9 5 3 7" xfId="11231" xr:uid="{00000000-0005-0000-0000-00002F2A0000}"/>
    <cellStyle name="Input 9 5 3 7 2" xfId="11232" xr:uid="{00000000-0005-0000-0000-0000302A0000}"/>
    <cellStyle name="Input 9 5 3 8" xfId="11233" xr:uid="{00000000-0005-0000-0000-0000312A0000}"/>
    <cellStyle name="Input 9 5 3 8 2" xfId="11234" xr:uid="{00000000-0005-0000-0000-0000322A0000}"/>
    <cellStyle name="Input 9 5 3 9" xfId="11235" xr:uid="{00000000-0005-0000-0000-0000332A0000}"/>
    <cellStyle name="Input 9 5 3 9 2" xfId="11236" xr:uid="{00000000-0005-0000-0000-0000342A0000}"/>
    <cellStyle name="Input 9 5 4" xfId="11237" xr:uid="{00000000-0005-0000-0000-0000352A0000}"/>
    <cellStyle name="Input 9 5 4 10" xfId="11238" xr:uid="{00000000-0005-0000-0000-0000362A0000}"/>
    <cellStyle name="Input 9 5 4 10 2" xfId="11239" xr:uid="{00000000-0005-0000-0000-0000372A0000}"/>
    <cellStyle name="Input 9 5 4 11" xfId="11240" xr:uid="{00000000-0005-0000-0000-0000382A0000}"/>
    <cellStyle name="Input 9 5 4 11 2" xfId="11241" xr:uid="{00000000-0005-0000-0000-0000392A0000}"/>
    <cellStyle name="Input 9 5 4 12" xfId="11242" xr:uid="{00000000-0005-0000-0000-00003A2A0000}"/>
    <cellStyle name="Input 9 5 4 12 2" xfId="11243" xr:uid="{00000000-0005-0000-0000-00003B2A0000}"/>
    <cellStyle name="Input 9 5 4 13" xfId="11244" xr:uid="{00000000-0005-0000-0000-00003C2A0000}"/>
    <cellStyle name="Input 9 5 4 13 2" xfId="11245" xr:uid="{00000000-0005-0000-0000-00003D2A0000}"/>
    <cellStyle name="Input 9 5 4 14" xfId="11246" xr:uid="{00000000-0005-0000-0000-00003E2A0000}"/>
    <cellStyle name="Input 9 5 4 14 2" xfId="11247" xr:uid="{00000000-0005-0000-0000-00003F2A0000}"/>
    <cellStyle name="Input 9 5 4 15" xfId="11248" xr:uid="{00000000-0005-0000-0000-0000402A0000}"/>
    <cellStyle name="Input 9 5 4 15 2" xfId="11249" xr:uid="{00000000-0005-0000-0000-0000412A0000}"/>
    <cellStyle name="Input 9 5 4 16" xfId="11250" xr:uid="{00000000-0005-0000-0000-0000422A0000}"/>
    <cellStyle name="Input 9 5 4 2" xfId="11251" xr:uid="{00000000-0005-0000-0000-0000432A0000}"/>
    <cellStyle name="Input 9 5 4 2 2" xfId="11252" xr:uid="{00000000-0005-0000-0000-0000442A0000}"/>
    <cellStyle name="Input 9 5 4 3" xfId="11253" xr:uid="{00000000-0005-0000-0000-0000452A0000}"/>
    <cellStyle name="Input 9 5 4 3 2" xfId="11254" xr:uid="{00000000-0005-0000-0000-0000462A0000}"/>
    <cellStyle name="Input 9 5 4 4" xfId="11255" xr:uid="{00000000-0005-0000-0000-0000472A0000}"/>
    <cellStyle name="Input 9 5 4 4 2" xfId="11256" xr:uid="{00000000-0005-0000-0000-0000482A0000}"/>
    <cellStyle name="Input 9 5 4 5" xfId="11257" xr:uid="{00000000-0005-0000-0000-0000492A0000}"/>
    <cellStyle name="Input 9 5 4 5 2" xfId="11258" xr:uid="{00000000-0005-0000-0000-00004A2A0000}"/>
    <cellStyle name="Input 9 5 4 6" xfId="11259" xr:uid="{00000000-0005-0000-0000-00004B2A0000}"/>
    <cellStyle name="Input 9 5 4 6 2" xfId="11260" xr:uid="{00000000-0005-0000-0000-00004C2A0000}"/>
    <cellStyle name="Input 9 5 4 7" xfId="11261" xr:uid="{00000000-0005-0000-0000-00004D2A0000}"/>
    <cellStyle name="Input 9 5 4 7 2" xfId="11262" xr:uid="{00000000-0005-0000-0000-00004E2A0000}"/>
    <cellStyle name="Input 9 5 4 8" xfId="11263" xr:uid="{00000000-0005-0000-0000-00004F2A0000}"/>
    <cellStyle name="Input 9 5 4 8 2" xfId="11264" xr:uid="{00000000-0005-0000-0000-0000502A0000}"/>
    <cellStyle name="Input 9 5 4 9" xfId="11265" xr:uid="{00000000-0005-0000-0000-0000512A0000}"/>
    <cellStyle name="Input 9 5 4 9 2" xfId="11266" xr:uid="{00000000-0005-0000-0000-0000522A0000}"/>
    <cellStyle name="Input 9 5 5" xfId="11267" xr:uid="{00000000-0005-0000-0000-0000532A0000}"/>
    <cellStyle name="Input 9 5 5 10" xfId="11268" xr:uid="{00000000-0005-0000-0000-0000542A0000}"/>
    <cellStyle name="Input 9 5 5 10 2" xfId="11269" xr:uid="{00000000-0005-0000-0000-0000552A0000}"/>
    <cellStyle name="Input 9 5 5 11" xfId="11270" xr:uid="{00000000-0005-0000-0000-0000562A0000}"/>
    <cellStyle name="Input 9 5 5 11 2" xfId="11271" xr:uid="{00000000-0005-0000-0000-0000572A0000}"/>
    <cellStyle name="Input 9 5 5 12" xfId="11272" xr:uid="{00000000-0005-0000-0000-0000582A0000}"/>
    <cellStyle name="Input 9 5 5 12 2" xfId="11273" xr:uid="{00000000-0005-0000-0000-0000592A0000}"/>
    <cellStyle name="Input 9 5 5 13" xfId="11274" xr:uid="{00000000-0005-0000-0000-00005A2A0000}"/>
    <cellStyle name="Input 9 5 5 13 2" xfId="11275" xr:uid="{00000000-0005-0000-0000-00005B2A0000}"/>
    <cellStyle name="Input 9 5 5 14" xfId="11276" xr:uid="{00000000-0005-0000-0000-00005C2A0000}"/>
    <cellStyle name="Input 9 5 5 14 2" xfId="11277" xr:uid="{00000000-0005-0000-0000-00005D2A0000}"/>
    <cellStyle name="Input 9 5 5 15" xfId="11278" xr:uid="{00000000-0005-0000-0000-00005E2A0000}"/>
    <cellStyle name="Input 9 5 5 15 2" xfId="11279" xr:uid="{00000000-0005-0000-0000-00005F2A0000}"/>
    <cellStyle name="Input 9 5 5 16" xfId="11280" xr:uid="{00000000-0005-0000-0000-0000602A0000}"/>
    <cellStyle name="Input 9 5 5 2" xfId="11281" xr:uid="{00000000-0005-0000-0000-0000612A0000}"/>
    <cellStyle name="Input 9 5 5 2 2" xfId="11282" xr:uid="{00000000-0005-0000-0000-0000622A0000}"/>
    <cellStyle name="Input 9 5 5 3" xfId="11283" xr:uid="{00000000-0005-0000-0000-0000632A0000}"/>
    <cellStyle name="Input 9 5 5 3 2" xfId="11284" xr:uid="{00000000-0005-0000-0000-0000642A0000}"/>
    <cellStyle name="Input 9 5 5 4" xfId="11285" xr:uid="{00000000-0005-0000-0000-0000652A0000}"/>
    <cellStyle name="Input 9 5 5 4 2" xfId="11286" xr:uid="{00000000-0005-0000-0000-0000662A0000}"/>
    <cellStyle name="Input 9 5 5 5" xfId="11287" xr:uid="{00000000-0005-0000-0000-0000672A0000}"/>
    <cellStyle name="Input 9 5 5 5 2" xfId="11288" xr:uid="{00000000-0005-0000-0000-0000682A0000}"/>
    <cellStyle name="Input 9 5 5 6" xfId="11289" xr:uid="{00000000-0005-0000-0000-0000692A0000}"/>
    <cellStyle name="Input 9 5 5 6 2" xfId="11290" xr:uid="{00000000-0005-0000-0000-00006A2A0000}"/>
    <cellStyle name="Input 9 5 5 7" xfId="11291" xr:uid="{00000000-0005-0000-0000-00006B2A0000}"/>
    <cellStyle name="Input 9 5 5 7 2" xfId="11292" xr:uid="{00000000-0005-0000-0000-00006C2A0000}"/>
    <cellStyle name="Input 9 5 5 8" xfId="11293" xr:uid="{00000000-0005-0000-0000-00006D2A0000}"/>
    <cellStyle name="Input 9 5 5 8 2" xfId="11294" xr:uid="{00000000-0005-0000-0000-00006E2A0000}"/>
    <cellStyle name="Input 9 5 5 9" xfId="11295" xr:uid="{00000000-0005-0000-0000-00006F2A0000}"/>
    <cellStyle name="Input 9 5 5 9 2" xfId="11296" xr:uid="{00000000-0005-0000-0000-0000702A0000}"/>
    <cellStyle name="Input 9 5 6" xfId="11297" xr:uid="{00000000-0005-0000-0000-0000712A0000}"/>
    <cellStyle name="Input 9 5 6 10" xfId="11298" xr:uid="{00000000-0005-0000-0000-0000722A0000}"/>
    <cellStyle name="Input 9 5 6 10 2" xfId="11299" xr:uid="{00000000-0005-0000-0000-0000732A0000}"/>
    <cellStyle name="Input 9 5 6 11" xfId="11300" xr:uid="{00000000-0005-0000-0000-0000742A0000}"/>
    <cellStyle name="Input 9 5 6 11 2" xfId="11301" xr:uid="{00000000-0005-0000-0000-0000752A0000}"/>
    <cellStyle name="Input 9 5 6 12" xfId="11302" xr:uid="{00000000-0005-0000-0000-0000762A0000}"/>
    <cellStyle name="Input 9 5 6 12 2" xfId="11303" xr:uid="{00000000-0005-0000-0000-0000772A0000}"/>
    <cellStyle name="Input 9 5 6 13" xfId="11304" xr:uid="{00000000-0005-0000-0000-0000782A0000}"/>
    <cellStyle name="Input 9 5 6 13 2" xfId="11305" xr:uid="{00000000-0005-0000-0000-0000792A0000}"/>
    <cellStyle name="Input 9 5 6 14" xfId="11306" xr:uid="{00000000-0005-0000-0000-00007A2A0000}"/>
    <cellStyle name="Input 9 5 6 14 2" xfId="11307" xr:uid="{00000000-0005-0000-0000-00007B2A0000}"/>
    <cellStyle name="Input 9 5 6 15" xfId="11308" xr:uid="{00000000-0005-0000-0000-00007C2A0000}"/>
    <cellStyle name="Input 9 5 6 2" xfId="11309" xr:uid="{00000000-0005-0000-0000-00007D2A0000}"/>
    <cellStyle name="Input 9 5 6 2 2" xfId="11310" xr:uid="{00000000-0005-0000-0000-00007E2A0000}"/>
    <cellStyle name="Input 9 5 6 3" xfId="11311" xr:uid="{00000000-0005-0000-0000-00007F2A0000}"/>
    <cellStyle name="Input 9 5 6 3 2" xfId="11312" xr:uid="{00000000-0005-0000-0000-0000802A0000}"/>
    <cellStyle name="Input 9 5 6 4" xfId="11313" xr:uid="{00000000-0005-0000-0000-0000812A0000}"/>
    <cellStyle name="Input 9 5 6 4 2" xfId="11314" xr:uid="{00000000-0005-0000-0000-0000822A0000}"/>
    <cellStyle name="Input 9 5 6 5" xfId="11315" xr:uid="{00000000-0005-0000-0000-0000832A0000}"/>
    <cellStyle name="Input 9 5 6 5 2" xfId="11316" xr:uid="{00000000-0005-0000-0000-0000842A0000}"/>
    <cellStyle name="Input 9 5 6 6" xfId="11317" xr:uid="{00000000-0005-0000-0000-0000852A0000}"/>
    <cellStyle name="Input 9 5 6 6 2" xfId="11318" xr:uid="{00000000-0005-0000-0000-0000862A0000}"/>
    <cellStyle name="Input 9 5 6 7" xfId="11319" xr:uid="{00000000-0005-0000-0000-0000872A0000}"/>
    <cellStyle name="Input 9 5 6 7 2" xfId="11320" xr:uid="{00000000-0005-0000-0000-0000882A0000}"/>
    <cellStyle name="Input 9 5 6 8" xfId="11321" xr:uid="{00000000-0005-0000-0000-0000892A0000}"/>
    <cellStyle name="Input 9 5 6 8 2" xfId="11322" xr:uid="{00000000-0005-0000-0000-00008A2A0000}"/>
    <cellStyle name="Input 9 5 6 9" xfId="11323" xr:uid="{00000000-0005-0000-0000-00008B2A0000}"/>
    <cellStyle name="Input 9 5 6 9 2" xfId="11324" xr:uid="{00000000-0005-0000-0000-00008C2A0000}"/>
    <cellStyle name="Input 9 5 7" xfId="11325" xr:uid="{00000000-0005-0000-0000-00008D2A0000}"/>
    <cellStyle name="Input 9 5 7 2" xfId="11326" xr:uid="{00000000-0005-0000-0000-00008E2A0000}"/>
    <cellStyle name="Input 9 5 8" xfId="11327" xr:uid="{00000000-0005-0000-0000-00008F2A0000}"/>
    <cellStyle name="Input 9 5 8 2" xfId="11328" xr:uid="{00000000-0005-0000-0000-0000902A0000}"/>
    <cellStyle name="Input 9 5 9" xfId="11329" xr:uid="{00000000-0005-0000-0000-0000912A0000}"/>
    <cellStyle name="Input 9 5 9 2" xfId="11330" xr:uid="{00000000-0005-0000-0000-0000922A0000}"/>
    <cellStyle name="Input 9 6" xfId="11331" xr:uid="{00000000-0005-0000-0000-0000932A0000}"/>
    <cellStyle name="Input 9 6 10" xfId="11332" xr:uid="{00000000-0005-0000-0000-0000942A0000}"/>
    <cellStyle name="Input 9 6 10 2" xfId="11333" xr:uid="{00000000-0005-0000-0000-0000952A0000}"/>
    <cellStyle name="Input 9 6 11" xfId="11334" xr:uid="{00000000-0005-0000-0000-0000962A0000}"/>
    <cellStyle name="Input 9 6 11 2" xfId="11335" xr:uid="{00000000-0005-0000-0000-0000972A0000}"/>
    <cellStyle name="Input 9 6 12" xfId="11336" xr:uid="{00000000-0005-0000-0000-0000982A0000}"/>
    <cellStyle name="Input 9 6 12 2" xfId="11337" xr:uid="{00000000-0005-0000-0000-0000992A0000}"/>
    <cellStyle name="Input 9 6 13" xfId="11338" xr:uid="{00000000-0005-0000-0000-00009A2A0000}"/>
    <cellStyle name="Input 9 6 13 2" xfId="11339" xr:uid="{00000000-0005-0000-0000-00009B2A0000}"/>
    <cellStyle name="Input 9 6 14" xfId="11340" xr:uid="{00000000-0005-0000-0000-00009C2A0000}"/>
    <cellStyle name="Input 9 6 14 2" xfId="11341" xr:uid="{00000000-0005-0000-0000-00009D2A0000}"/>
    <cellStyle name="Input 9 6 15" xfId="11342" xr:uid="{00000000-0005-0000-0000-00009E2A0000}"/>
    <cellStyle name="Input 9 6 15 2" xfId="11343" xr:uid="{00000000-0005-0000-0000-00009F2A0000}"/>
    <cellStyle name="Input 9 6 16" xfId="11344" xr:uid="{00000000-0005-0000-0000-0000A02A0000}"/>
    <cellStyle name="Input 9 6 16 2" xfId="11345" xr:uid="{00000000-0005-0000-0000-0000A12A0000}"/>
    <cellStyle name="Input 9 6 17" xfId="11346" xr:uid="{00000000-0005-0000-0000-0000A22A0000}"/>
    <cellStyle name="Input 9 6 17 2" xfId="11347" xr:uid="{00000000-0005-0000-0000-0000A32A0000}"/>
    <cellStyle name="Input 9 6 18" xfId="11348" xr:uid="{00000000-0005-0000-0000-0000A42A0000}"/>
    <cellStyle name="Input 9 6 18 2" xfId="11349" xr:uid="{00000000-0005-0000-0000-0000A52A0000}"/>
    <cellStyle name="Input 9 6 19" xfId="11350" xr:uid="{00000000-0005-0000-0000-0000A62A0000}"/>
    <cellStyle name="Input 9 6 2" xfId="11351" xr:uid="{00000000-0005-0000-0000-0000A72A0000}"/>
    <cellStyle name="Input 9 6 2 10" xfId="11352" xr:uid="{00000000-0005-0000-0000-0000A82A0000}"/>
    <cellStyle name="Input 9 6 2 10 2" xfId="11353" xr:uid="{00000000-0005-0000-0000-0000A92A0000}"/>
    <cellStyle name="Input 9 6 2 11" xfId="11354" xr:uid="{00000000-0005-0000-0000-0000AA2A0000}"/>
    <cellStyle name="Input 9 6 2 11 2" xfId="11355" xr:uid="{00000000-0005-0000-0000-0000AB2A0000}"/>
    <cellStyle name="Input 9 6 2 12" xfId="11356" xr:uid="{00000000-0005-0000-0000-0000AC2A0000}"/>
    <cellStyle name="Input 9 6 2 12 2" xfId="11357" xr:uid="{00000000-0005-0000-0000-0000AD2A0000}"/>
    <cellStyle name="Input 9 6 2 13" xfId="11358" xr:uid="{00000000-0005-0000-0000-0000AE2A0000}"/>
    <cellStyle name="Input 9 6 2 13 2" xfId="11359" xr:uid="{00000000-0005-0000-0000-0000AF2A0000}"/>
    <cellStyle name="Input 9 6 2 14" xfId="11360" xr:uid="{00000000-0005-0000-0000-0000B02A0000}"/>
    <cellStyle name="Input 9 6 2 14 2" xfId="11361" xr:uid="{00000000-0005-0000-0000-0000B12A0000}"/>
    <cellStyle name="Input 9 6 2 15" xfId="11362" xr:uid="{00000000-0005-0000-0000-0000B22A0000}"/>
    <cellStyle name="Input 9 6 2 15 2" xfId="11363" xr:uid="{00000000-0005-0000-0000-0000B32A0000}"/>
    <cellStyle name="Input 9 6 2 16" xfId="11364" xr:uid="{00000000-0005-0000-0000-0000B42A0000}"/>
    <cellStyle name="Input 9 6 2 16 2" xfId="11365" xr:uid="{00000000-0005-0000-0000-0000B52A0000}"/>
    <cellStyle name="Input 9 6 2 17" xfId="11366" xr:uid="{00000000-0005-0000-0000-0000B62A0000}"/>
    <cellStyle name="Input 9 6 2 17 2" xfId="11367" xr:uid="{00000000-0005-0000-0000-0000B72A0000}"/>
    <cellStyle name="Input 9 6 2 18" xfId="11368" xr:uid="{00000000-0005-0000-0000-0000B82A0000}"/>
    <cellStyle name="Input 9 6 2 2" xfId="11369" xr:uid="{00000000-0005-0000-0000-0000B92A0000}"/>
    <cellStyle name="Input 9 6 2 2 2" xfId="11370" xr:uid="{00000000-0005-0000-0000-0000BA2A0000}"/>
    <cellStyle name="Input 9 6 2 3" xfId="11371" xr:uid="{00000000-0005-0000-0000-0000BB2A0000}"/>
    <cellStyle name="Input 9 6 2 3 2" xfId="11372" xr:uid="{00000000-0005-0000-0000-0000BC2A0000}"/>
    <cellStyle name="Input 9 6 2 4" xfId="11373" xr:uid="{00000000-0005-0000-0000-0000BD2A0000}"/>
    <cellStyle name="Input 9 6 2 4 2" xfId="11374" xr:uid="{00000000-0005-0000-0000-0000BE2A0000}"/>
    <cellStyle name="Input 9 6 2 5" xfId="11375" xr:uid="{00000000-0005-0000-0000-0000BF2A0000}"/>
    <cellStyle name="Input 9 6 2 5 2" xfId="11376" xr:uid="{00000000-0005-0000-0000-0000C02A0000}"/>
    <cellStyle name="Input 9 6 2 6" xfId="11377" xr:uid="{00000000-0005-0000-0000-0000C12A0000}"/>
    <cellStyle name="Input 9 6 2 6 2" xfId="11378" xr:uid="{00000000-0005-0000-0000-0000C22A0000}"/>
    <cellStyle name="Input 9 6 2 7" xfId="11379" xr:uid="{00000000-0005-0000-0000-0000C32A0000}"/>
    <cellStyle name="Input 9 6 2 7 2" xfId="11380" xr:uid="{00000000-0005-0000-0000-0000C42A0000}"/>
    <cellStyle name="Input 9 6 2 8" xfId="11381" xr:uid="{00000000-0005-0000-0000-0000C52A0000}"/>
    <cellStyle name="Input 9 6 2 8 2" xfId="11382" xr:uid="{00000000-0005-0000-0000-0000C62A0000}"/>
    <cellStyle name="Input 9 6 2 9" xfId="11383" xr:uid="{00000000-0005-0000-0000-0000C72A0000}"/>
    <cellStyle name="Input 9 6 2 9 2" xfId="11384" xr:uid="{00000000-0005-0000-0000-0000C82A0000}"/>
    <cellStyle name="Input 9 6 3" xfId="11385" xr:uid="{00000000-0005-0000-0000-0000C92A0000}"/>
    <cellStyle name="Input 9 6 3 10" xfId="11386" xr:uid="{00000000-0005-0000-0000-0000CA2A0000}"/>
    <cellStyle name="Input 9 6 3 10 2" xfId="11387" xr:uid="{00000000-0005-0000-0000-0000CB2A0000}"/>
    <cellStyle name="Input 9 6 3 11" xfId="11388" xr:uid="{00000000-0005-0000-0000-0000CC2A0000}"/>
    <cellStyle name="Input 9 6 3 11 2" xfId="11389" xr:uid="{00000000-0005-0000-0000-0000CD2A0000}"/>
    <cellStyle name="Input 9 6 3 12" xfId="11390" xr:uid="{00000000-0005-0000-0000-0000CE2A0000}"/>
    <cellStyle name="Input 9 6 3 12 2" xfId="11391" xr:uid="{00000000-0005-0000-0000-0000CF2A0000}"/>
    <cellStyle name="Input 9 6 3 13" xfId="11392" xr:uid="{00000000-0005-0000-0000-0000D02A0000}"/>
    <cellStyle name="Input 9 6 3 13 2" xfId="11393" xr:uid="{00000000-0005-0000-0000-0000D12A0000}"/>
    <cellStyle name="Input 9 6 3 14" xfId="11394" xr:uid="{00000000-0005-0000-0000-0000D22A0000}"/>
    <cellStyle name="Input 9 6 3 14 2" xfId="11395" xr:uid="{00000000-0005-0000-0000-0000D32A0000}"/>
    <cellStyle name="Input 9 6 3 15" xfId="11396" xr:uid="{00000000-0005-0000-0000-0000D42A0000}"/>
    <cellStyle name="Input 9 6 3 15 2" xfId="11397" xr:uid="{00000000-0005-0000-0000-0000D52A0000}"/>
    <cellStyle name="Input 9 6 3 16" xfId="11398" xr:uid="{00000000-0005-0000-0000-0000D62A0000}"/>
    <cellStyle name="Input 9 6 3 2" xfId="11399" xr:uid="{00000000-0005-0000-0000-0000D72A0000}"/>
    <cellStyle name="Input 9 6 3 2 2" xfId="11400" xr:uid="{00000000-0005-0000-0000-0000D82A0000}"/>
    <cellStyle name="Input 9 6 3 3" xfId="11401" xr:uid="{00000000-0005-0000-0000-0000D92A0000}"/>
    <cellStyle name="Input 9 6 3 3 2" xfId="11402" xr:uid="{00000000-0005-0000-0000-0000DA2A0000}"/>
    <cellStyle name="Input 9 6 3 4" xfId="11403" xr:uid="{00000000-0005-0000-0000-0000DB2A0000}"/>
    <cellStyle name="Input 9 6 3 4 2" xfId="11404" xr:uid="{00000000-0005-0000-0000-0000DC2A0000}"/>
    <cellStyle name="Input 9 6 3 5" xfId="11405" xr:uid="{00000000-0005-0000-0000-0000DD2A0000}"/>
    <cellStyle name="Input 9 6 3 5 2" xfId="11406" xr:uid="{00000000-0005-0000-0000-0000DE2A0000}"/>
    <cellStyle name="Input 9 6 3 6" xfId="11407" xr:uid="{00000000-0005-0000-0000-0000DF2A0000}"/>
    <cellStyle name="Input 9 6 3 6 2" xfId="11408" xr:uid="{00000000-0005-0000-0000-0000E02A0000}"/>
    <cellStyle name="Input 9 6 3 7" xfId="11409" xr:uid="{00000000-0005-0000-0000-0000E12A0000}"/>
    <cellStyle name="Input 9 6 3 7 2" xfId="11410" xr:uid="{00000000-0005-0000-0000-0000E22A0000}"/>
    <cellStyle name="Input 9 6 3 8" xfId="11411" xr:uid="{00000000-0005-0000-0000-0000E32A0000}"/>
    <cellStyle name="Input 9 6 3 8 2" xfId="11412" xr:uid="{00000000-0005-0000-0000-0000E42A0000}"/>
    <cellStyle name="Input 9 6 3 9" xfId="11413" xr:uid="{00000000-0005-0000-0000-0000E52A0000}"/>
    <cellStyle name="Input 9 6 3 9 2" xfId="11414" xr:uid="{00000000-0005-0000-0000-0000E62A0000}"/>
    <cellStyle name="Input 9 6 4" xfId="11415" xr:uid="{00000000-0005-0000-0000-0000E72A0000}"/>
    <cellStyle name="Input 9 6 4 10" xfId="11416" xr:uid="{00000000-0005-0000-0000-0000E82A0000}"/>
    <cellStyle name="Input 9 6 4 10 2" xfId="11417" xr:uid="{00000000-0005-0000-0000-0000E92A0000}"/>
    <cellStyle name="Input 9 6 4 11" xfId="11418" xr:uid="{00000000-0005-0000-0000-0000EA2A0000}"/>
    <cellStyle name="Input 9 6 4 11 2" xfId="11419" xr:uid="{00000000-0005-0000-0000-0000EB2A0000}"/>
    <cellStyle name="Input 9 6 4 12" xfId="11420" xr:uid="{00000000-0005-0000-0000-0000EC2A0000}"/>
    <cellStyle name="Input 9 6 4 12 2" xfId="11421" xr:uid="{00000000-0005-0000-0000-0000ED2A0000}"/>
    <cellStyle name="Input 9 6 4 13" xfId="11422" xr:uid="{00000000-0005-0000-0000-0000EE2A0000}"/>
    <cellStyle name="Input 9 6 4 13 2" xfId="11423" xr:uid="{00000000-0005-0000-0000-0000EF2A0000}"/>
    <cellStyle name="Input 9 6 4 14" xfId="11424" xr:uid="{00000000-0005-0000-0000-0000F02A0000}"/>
    <cellStyle name="Input 9 6 4 14 2" xfId="11425" xr:uid="{00000000-0005-0000-0000-0000F12A0000}"/>
    <cellStyle name="Input 9 6 4 15" xfId="11426" xr:uid="{00000000-0005-0000-0000-0000F22A0000}"/>
    <cellStyle name="Input 9 6 4 15 2" xfId="11427" xr:uid="{00000000-0005-0000-0000-0000F32A0000}"/>
    <cellStyle name="Input 9 6 4 16" xfId="11428" xr:uid="{00000000-0005-0000-0000-0000F42A0000}"/>
    <cellStyle name="Input 9 6 4 2" xfId="11429" xr:uid="{00000000-0005-0000-0000-0000F52A0000}"/>
    <cellStyle name="Input 9 6 4 2 2" xfId="11430" xr:uid="{00000000-0005-0000-0000-0000F62A0000}"/>
    <cellStyle name="Input 9 6 4 3" xfId="11431" xr:uid="{00000000-0005-0000-0000-0000F72A0000}"/>
    <cellStyle name="Input 9 6 4 3 2" xfId="11432" xr:uid="{00000000-0005-0000-0000-0000F82A0000}"/>
    <cellStyle name="Input 9 6 4 4" xfId="11433" xr:uid="{00000000-0005-0000-0000-0000F92A0000}"/>
    <cellStyle name="Input 9 6 4 4 2" xfId="11434" xr:uid="{00000000-0005-0000-0000-0000FA2A0000}"/>
    <cellStyle name="Input 9 6 4 5" xfId="11435" xr:uid="{00000000-0005-0000-0000-0000FB2A0000}"/>
    <cellStyle name="Input 9 6 4 5 2" xfId="11436" xr:uid="{00000000-0005-0000-0000-0000FC2A0000}"/>
    <cellStyle name="Input 9 6 4 6" xfId="11437" xr:uid="{00000000-0005-0000-0000-0000FD2A0000}"/>
    <cellStyle name="Input 9 6 4 6 2" xfId="11438" xr:uid="{00000000-0005-0000-0000-0000FE2A0000}"/>
    <cellStyle name="Input 9 6 4 7" xfId="11439" xr:uid="{00000000-0005-0000-0000-0000FF2A0000}"/>
    <cellStyle name="Input 9 6 4 7 2" xfId="11440" xr:uid="{00000000-0005-0000-0000-0000002B0000}"/>
    <cellStyle name="Input 9 6 4 8" xfId="11441" xr:uid="{00000000-0005-0000-0000-0000012B0000}"/>
    <cellStyle name="Input 9 6 4 8 2" xfId="11442" xr:uid="{00000000-0005-0000-0000-0000022B0000}"/>
    <cellStyle name="Input 9 6 4 9" xfId="11443" xr:uid="{00000000-0005-0000-0000-0000032B0000}"/>
    <cellStyle name="Input 9 6 4 9 2" xfId="11444" xr:uid="{00000000-0005-0000-0000-0000042B0000}"/>
    <cellStyle name="Input 9 6 5" xfId="11445" xr:uid="{00000000-0005-0000-0000-0000052B0000}"/>
    <cellStyle name="Input 9 6 5 10" xfId="11446" xr:uid="{00000000-0005-0000-0000-0000062B0000}"/>
    <cellStyle name="Input 9 6 5 10 2" xfId="11447" xr:uid="{00000000-0005-0000-0000-0000072B0000}"/>
    <cellStyle name="Input 9 6 5 11" xfId="11448" xr:uid="{00000000-0005-0000-0000-0000082B0000}"/>
    <cellStyle name="Input 9 6 5 11 2" xfId="11449" xr:uid="{00000000-0005-0000-0000-0000092B0000}"/>
    <cellStyle name="Input 9 6 5 12" xfId="11450" xr:uid="{00000000-0005-0000-0000-00000A2B0000}"/>
    <cellStyle name="Input 9 6 5 12 2" xfId="11451" xr:uid="{00000000-0005-0000-0000-00000B2B0000}"/>
    <cellStyle name="Input 9 6 5 13" xfId="11452" xr:uid="{00000000-0005-0000-0000-00000C2B0000}"/>
    <cellStyle name="Input 9 6 5 13 2" xfId="11453" xr:uid="{00000000-0005-0000-0000-00000D2B0000}"/>
    <cellStyle name="Input 9 6 5 14" xfId="11454" xr:uid="{00000000-0005-0000-0000-00000E2B0000}"/>
    <cellStyle name="Input 9 6 5 14 2" xfId="11455" xr:uid="{00000000-0005-0000-0000-00000F2B0000}"/>
    <cellStyle name="Input 9 6 5 15" xfId="11456" xr:uid="{00000000-0005-0000-0000-0000102B0000}"/>
    <cellStyle name="Input 9 6 5 2" xfId="11457" xr:uid="{00000000-0005-0000-0000-0000112B0000}"/>
    <cellStyle name="Input 9 6 5 2 2" xfId="11458" xr:uid="{00000000-0005-0000-0000-0000122B0000}"/>
    <cellStyle name="Input 9 6 5 3" xfId="11459" xr:uid="{00000000-0005-0000-0000-0000132B0000}"/>
    <cellStyle name="Input 9 6 5 3 2" xfId="11460" xr:uid="{00000000-0005-0000-0000-0000142B0000}"/>
    <cellStyle name="Input 9 6 5 4" xfId="11461" xr:uid="{00000000-0005-0000-0000-0000152B0000}"/>
    <cellStyle name="Input 9 6 5 4 2" xfId="11462" xr:uid="{00000000-0005-0000-0000-0000162B0000}"/>
    <cellStyle name="Input 9 6 5 5" xfId="11463" xr:uid="{00000000-0005-0000-0000-0000172B0000}"/>
    <cellStyle name="Input 9 6 5 5 2" xfId="11464" xr:uid="{00000000-0005-0000-0000-0000182B0000}"/>
    <cellStyle name="Input 9 6 5 6" xfId="11465" xr:uid="{00000000-0005-0000-0000-0000192B0000}"/>
    <cellStyle name="Input 9 6 5 6 2" xfId="11466" xr:uid="{00000000-0005-0000-0000-00001A2B0000}"/>
    <cellStyle name="Input 9 6 5 7" xfId="11467" xr:uid="{00000000-0005-0000-0000-00001B2B0000}"/>
    <cellStyle name="Input 9 6 5 7 2" xfId="11468" xr:uid="{00000000-0005-0000-0000-00001C2B0000}"/>
    <cellStyle name="Input 9 6 5 8" xfId="11469" xr:uid="{00000000-0005-0000-0000-00001D2B0000}"/>
    <cellStyle name="Input 9 6 5 8 2" xfId="11470" xr:uid="{00000000-0005-0000-0000-00001E2B0000}"/>
    <cellStyle name="Input 9 6 5 9" xfId="11471" xr:uid="{00000000-0005-0000-0000-00001F2B0000}"/>
    <cellStyle name="Input 9 6 5 9 2" xfId="11472" xr:uid="{00000000-0005-0000-0000-0000202B0000}"/>
    <cellStyle name="Input 9 6 6" xfId="11473" xr:uid="{00000000-0005-0000-0000-0000212B0000}"/>
    <cellStyle name="Input 9 6 6 2" xfId="11474" xr:uid="{00000000-0005-0000-0000-0000222B0000}"/>
    <cellStyle name="Input 9 6 7" xfId="11475" xr:uid="{00000000-0005-0000-0000-0000232B0000}"/>
    <cellStyle name="Input 9 6 7 2" xfId="11476" xr:uid="{00000000-0005-0000-0000-0000242B0000}"/>
    <cellStyle name="Input 9 6 8" xfId="11477" xr:uid="{00000000-0005-0000-0000-0000252B0000}"/>
    <cellStyle name="Input 9 6 8 2" xfId="11478" xr:uid="{00000000-0005-0000-0000-0000262B0000}"/>
    <cellStyle name="Input 9 6 9" xfId="11479" xr:uid="{00000000-0005-0000-0000-0000272B0000}"/>
    <cellStyle name="Input 9 6 9 2" xfId="11480" xr:uid="{00000000-0005-0000-0000-0000282B0000}"/>
    <cellStyle name="Input 9 7" xfId="11481" xr:uid="{00000000-0005-0000-0000-0000292B0000}"/>
    <cellStyle name="Input 9 7 10" xfId="11482" xr:uid="{00000000-0005-0000-0000-00002A2B0000}"/>
    <cellStyle name="Input 9 7 10 2" xfId="11483" xr:uid="{00000000-0005-0000-0000-00002B2B0000}"/>
    <cellStyle name="Input 9 7 11" xfId="11484" xr:uid="{00000000-0005-0000-0000-00002C2B0000}"/>
    <cellStyle name="Input 9 7 11 2" xfId="11485" xr:uid="{00000000-0005-0000-0000-00002D2B0000}"/>
    <cellStyle name="Input 9 7 12" xfId="11486" xr:uid="{00000000-0005-0000-0000-00002E2B0000}"/>
    <cellStyle name="Input 9 7 12 2" xfId="11487" xr:uid="{00000000-0005-0000-0000-00002F2B0000}"/>
    <cellStyle name="Input 9 7 13" xfId="11488" xr:uid="{00000000-0005-0000-0000-0000302B0000}"/>
    <cellStyle name="Input 9 7 13 2" xfId="11489" xr:uid="{00000000-0005-0000-0000-0000312B0000}"/>
    <cellStyle name="Input 9 7 14" xfId="11490" xr:uid="{00000000-0005-0000-0000-0000322B0000}"/>
    <cellStyle name="Input 9 7 14 2" xfId="11491" xr:uid="{00000000-0005-0000-0000-0000332B0000}"/>
    <cellStyle name="Input 9 7 15" xfId="11492" xr:uid="{00000000-0005-0000-0000-0000342B0000}"/>
    <cellStyle name="Input 9 7 15 2" xfId="11493" xr:uid="{00000000-0005-0000-0000-0000352B0000}"/>
    <cellStyle name="Input 9 7 16" xfId="11494" xr:uid="{00000000-0005-0000-0000-0000362B0000}"/>
    <cellStyle name="Input 9 7 16 2" xfId="11495" xr:uid="{00000000-0005-0000-0000-0000372B0000}"/>
    <cellStyle name="Input 9 7 17" xfId="11496" xr:uid="{00000000-0005-0000-0000-0000382B0000}"/>
    <cellStyle name="Input 9 7 17 2" xfId="11497" xr:uid="{00000000-0005-0000-0000-0000392B0000}"/>
    <cellStyle name="Input 9 7 18" xfId="11498" xr:uid="{00000000-0005-0000-0000-00003A2B0000}"/>
    <cellStyle name="Input 9 7 18 2" xfId="11499" xr:uid="{00000000-0005-0000-0000-00003B2B0000}"/>
    <cellStyle name="Input 9 7 19" xfId="11500" xr:uid="{00000000-0005-0000-0000-00003C2B0000}"/>
    <cellStyle name="Input 9 7 2" xfId="11501" xr:uid="{00000000-0005-0000-0000-00003D2B0000}"/>
    <cellStyle name="Input 9 7 2 10" xfId="11502" xr:uid="{00000000-0005-0000-0000-00003E2B0000}"/>
    <cellStyle name="Input 9 7 2 10 2" xfId="11503" xr:uid="{00000000-0005-0000-0000-00003F2B0000}"/>
    <cellStyle name="Input 9 7 2 11" xfId="11504" xr:uid="{00000000-0005-0000-0000-0000402B0000}"/>
    <cellStyle name="Input 9 7 2 11 2" xfId="11505" xr:uid="{00000000-0005-0000-0000-0000412B0000}"/>
    <cellStyle name="Input 9 7 2 12" xfId="11506" xr:uid="{00000000-0005-0000-0000-0000422B0000}"/>
    <cellStyle name="Input 9 7 2 12 2" xfId="11507" xr:uid="{00000000-0005-0000-0000-0000432B0000}"/>
    <cellStyle name="Input 9 7 2 13" xfId="11508" xr:uid="{00000000-0005-0000-0000-0000442B0000}"/>
    <cellStyle name="Input 9 7 2 13 2" xfId="11509" xr:uid="{00000000-0005-0000-0000-0000452B0000}"/>
    <cellStyle name="Input 9 7 2 14" xfId="11510" xr:uid="{00000000-0005-0000-0000-0000462B0000}"/>
    <cellStyle name="Input 9 7 2 14 2" xfId="11511" xr:uid="{00000000-0005-0000-0000-0000472B0000}"/>
    <cellStyle name="Input 9 7 2 15" xfId="11512" xr:uid="{00000000-0005-0000-0000-0000482B0000}"/>
    <cellStyle name="Input 9 7 2 15 2" xfId="11513" xr:uid="{00000000-0005-0000-0000-0000492B0000}"/>
    <cellStyle name="Input 9 7 2 16" xfId="11514" xr:uid="{00000000-0005-0000-0000-00004A2B0000}"/>
    <cellStyle name="Input 9 7 2 16 2" xfId="11515" xr:uid="{00000000-0005-0000-0000-00004B2B0000}"/>
    <cellStyle name="Input 9 7 2 17" xfId="11516" xr:uid="{00000000-0005-0000-0000-00004C2B0000}"/>
    <cellStyle name="Input 9 7 2 17 2" xfId="11517" xr:uid="{00000000-0005-0000-0000-00004D2B0000}"/>
    <cellStyle name="Input 9 7 2 18" xfId="11518" xr:uid="{00000000-0005-0000-0000-00004E2B0000}"/>
    <cellStyle name="Input 9 7 2 2" xfId="11519" xr:uid="{00000000-0005-0000-0000-00004F2B0000}"/>
    <cellStyle name="Input 9 7 2 2 2" xfId="11520" xr:uid="{00000000-0005-0000-0000-0000502B0000}"/>
    <cellStyle name="Input 9 7 2 3" xfId="11521" xr:uid="{00000000-0005-0000-0000-0000512B0000}"/>
    <cellStyle name="Input 9 7 2 3 2" xfId="11522" xr:uid="{00000000-0005-0000-0000-0000522B0000}"/>
    <cellStyle name="Input 9 7 2 4" xfId="11523" xr:uid="{00000000-0005-0000-0000-0000532B0000}"/>
    <cellStyle name="Input 9 7 2 4 2" xfId="11524" xr:uid="{00000000-0005-0000-0000-0000542B0000}"/>
    <cellStyle name="Input 9 7 2 5" xfId="11525" xr:uid="{00000000-0005-0000-0000-0000552B0000}"/>
    <cellStyle name="Input 9 7 2 5 2" xfId="11526" xr:uid="{00000000-0005-0000-0000-0000562B0000}"/>
    <cellStyle name="Input 9 7 2 6" xfId="11527" xr:uid="{00000000-0005-0000-0000-0000572B0000}"/>
    <cellStyle name="Input 9 7 2 6 2" xfId="11528" xr:uid="{00000000-0005-0000-0000-0000582B0000}"/>
    <cellStyle name="Input 9 7 2 7" xfId="11529" xr:uid="{00000000-0005-0000-0000-0000592B0000}"/>
    <cellStyle name="Input 9 7 2 7 2" xfId="11530" xr:uid="{00000000-0005-0000-0000-00005A2B0000}"/>
    <cellStyle name="Input 9 7 2 8" xfId="11531" xr:uid="{00000000-0005-0000-0000-00005B2B0000}"/>
    <cellStyle name="Input 9 7 2 8 2" xfId="11532" xr:uid="{00000000-0005-0000-0000-00005C2B0000}"/>
    <cellStyle name="Input 9 7 2 9" xfId="11533" xr:uid="{00000000-0005-0000-0000-00005D2B0000}"/>
    <cellStyle name="Input 9 7 2 9 2" xfId="11534" xr:uid="{00000000-0005-0000-0000-00005E2B0000}"/>
    <cellStyle name="Input 9 7 3" xfId="11535" xr:uid="{00000000-0005-0000-0000-00005F2B0000}"/>
    <cellStyle name="Input 9 7 3 10" xfId="11536" xr:uid="{00000000-0005-0000-0000-0000602B0000}"/>
    <cellStyle name="Input 9 7 3 10 2" xfId="11537" xr:uid="{00000000-0005-0000-0000-0000612B0000}"/>
    <cellStyle name="Input 9 7 3 11" xfId="11538" xr:uid="{00000000-0005-0000-0000-0000622B0000}"/>
    <cellStyle name="Input 9 7 3 11 2" xfId="11539" xr:uid="{00000000-0005-0000-0000-0000632B0000}"/>
    <cellStyle name="Input 9 7 3 12" xfId="11540" xr:uid="{00000000-0005-0000-0000-0000642B0000}"/>
    <cellStyle name="Input 9 7 3 12 2" xfId="11541" xr:uid="{00000000-0005-0000-0000-0000652B0000}"/>
    <cellStyle name="Input 9 7 3 13" xfId="11542" xr:uid="{00000000-0005-0000-0000-0000662B0000}"/>
    <cellStyle name="Input 9 7 3 13 2" xfId="11543" xr:uid="{00000000-0005-0000-0000-0000672B0000}"/>
    <cellStyle name="Input 9 7 3 14" xfId="11544" xr:uid="{00000000-0005-0000-0000-0000682B0000}"/>
    <cellStyle name="Input 9 7 3 14 2" xfId="11545" xr:uid="{00000000-0005-0000-0000-0000692B0000}"/>
    <cellStyle name="Input 9 7 3 15" xfId="11546" xr:uid="{00000000-0005-0000-0000-00006A2B0000}"/>
    <cellStyle name="Input 9 7 3 15 2" xfId="11547" xr:uid="{00000000-0005-0000-0000-00006B2B0000}"/>
    <cellStyle name="Input 9 7 3 16" xfId="11548" xr:uid="{00000000-0005-0000-0000-00006C2B0000}"/>
    <cellStyle name="Input 9 7 3 2" xfId="11549" xr:uid="{00000000-0005-0000-0000-00006D2B0000}"/>
    <cellStyle name="Input 9 7 3 2 2" xfId="11550" xr:uid="{00000000-0005-0000-0000-00006E2B0000}"/>
    <cellStyle name="Input 9 7 3 3" xfId="11551" xr:uid="{00000000-0005-0000-0000-00006F2B0000}"/>
    <cellStyle name="Input 9 7 3 3 2" xfId="11552" xr:uid="{00000000-0005-0000-0000-0000702B0000}"/>
    <cellStyle name="Input 9 7 3 4" xfId="11553" xr:uid="{00000000-0005-0000-0000-0000712B0000}"/>
    <cellStyle name="Input 9 7 3 4 2" xfId="11554" xr:uid="{00000000-0005-0000-0000-0000722B0000}"/>
    <cellStyle name="Input 9 7 3 5" xfId="11555" xr:uid="{00000000-0005-0000-0000-0000732B0000}"/>
    <cellStyle name="Input 9 7 3 5 2" xfId="11556" xr:uid="{00000000-0005-0000-0000-0000742B0000}"/>
    <cellStyle name="Input 9 7 3 6" xfId="11557" xr:uid="{00000000-0005-0000-0000-0000752B0000}"/>
    <cellStyle name="Input 9 7 3 6 2" xfId="11558" xr:uid="{00000000-0005-0000-0000-0000762B0000}"/>
    <cellStyle name="Input 9 7 3 7" xfId="11559" xr:uid="{00000000-0005-0000-0000-0000772B0000}"/>
    <cellStyle name="Input 9 7 3 7 2" xfId="11560" xr:uid="{00000000-0005-0000-0000-0000782B0000}"/>
    <cellStyle name="Input 9 7 3 8" xfId="11561" xr:uid="{00000000-0005-0000-0000-0000792B0000}"/>
    <cellStyle name="Input 9 7 3 8 2" xfId="11562" xr:uid="{00000000-0005-0000-0000-00007A2B0000}"/>
    <cellStyle name="Input 9 7 3 9" xfId="11563" xr:uid="{00000000-0005-0000-0000-00007B2B0000}"/>
    <cellStyle name="Input 9 7 3 9 2" xfId="11564" xr:uid="{00000000-0005-0000-0000-00007C2B0000}"/>
    <cellStyle name="Input 9 7 4" xfId="11565" xr:uid="{00000000-0005-0000-0000-00007D2B0000}"/>
    <cellStyle name="Input 9 7 4 10" xfId="11566" xr:uid="{00000000-0005-0000-0000-00007E2B0000}"/>
    <cellStyle name="Input 9 7 4 10 2" xfId="11567" xr:uid="{00000000-0005-0000-0000-00007F2B0000}"/>
    <cellStyle name="Input 9 7 4 11" xfId="11568" xr:uid="{00000000-0005-0000-0000-0000802B0000}"/>
    <cellStyle name="Input 9 7 4 11 2" xfId="11569" xr:uid="{00000000-0005-0000-0000-0000812B0000}"/>
    <cellStyle name="Input 9 7 4 12" xfId="11570" xr:uid="{00000000-0005-0000-0000-0000822B0000}"/>
    <cellStyle name="Input 9 7 4 12 2" xfId="11571" xr:uid="{00000000-0005-0000-0000-0000832B0000}"/>
    <cellStyle name="Input 9 7 4 13" xfId="11572" xr:uid="{00000000-0005-0000-0000-0000842B0000}"/>
    <cellStyle name="Input 9 7 4 13 2" xfId="11573" xr:uid="{00000000-0005-0000-0000-0000852B0000}"/>
    <cellStyle name="Input 9 7 4 14" xfId="11574" xr:uid="{00000000-0005-0000-0000-0000862B0000}"/>
    <cellStyle name="Input 9 7 4 14 2" xfId="11575" xr:uid="{00000000-0005-0000-0000-0000872B0000}"/>
    <cellStyle name="Input 9 7 4 15" xfId="11576" xr:uid="{00000000-0005-0000-0000-0000882B0000}"/>
    <cellStyle name="Input 9 7 4 15 2" xfId="11577" xr:uid="{00000000-0005-0000-0000-0000892B0000}"/>
    <cellStyle name="Input 9 7 4 16" xfId="11578" xr:uid="{00000000-0005-0000-0000-00008A2B0000}"/>
    <cellStyle name="Input 9 7 4 2" xfId="11579" xr:uid="{00000000-0005-0000-0000-00008B2B0000}"/>
    <cellStyle name="Input 9 7 4 2 2" xfId="11580" xr:uid="{00000000-0005-0000-0000-00008C2B0000}"/>
    <cellStyle name="Input 9 7 4 3" xfId="11581" xr:uid="{00000000-0005-0000-0000-00008D2B0000}"/>
    <cellStyle name="Input 9 7 4 3 2" xfId="11582" xr:uid="{00000000-0005-0000-0000-00008E2B0000}"/>
    <cellStyle name="Input 9 7 4 4" xfId="11583" xr:uid="{00000000-0005-0000-0000-00008F2B0000}"/>
    <cellStyle name="Input 9 7 4 4 2" xfId="11584" xr:uid="{00000000-0005-0000-0000-0000902B0000}"/>
    <cellStyle name="Input 9 7 4 5" xfId="11585" xr:uid="{00000000-0005-0000-0000-0000912B0000}"/>
    <cellStyle name="Input 9 7 4 5 2" xfId="11586" xr:uid="{00000000-0005-0000-0000-0000922B0000}"/>
    <cellStyle name="Input 9 7 4 6" xfId="11587" xr:uid="{00000000-0005-0000-0000-0000932B0000}"/>
    <cellStyle name="Input 9 7 4 6 2" xfId="11588" xr:uid="{00000000-0005-0000-0000-0000942B0000}"/>
    <cellStyle name="Input 9 7 4 7" xfId="11589" xr:uid="{00000000-0005-0000-0000-0000952B0000}"/>
    <cellStyle name="Input 9 7 4 7 2" xfId="11590" xr:uid="{00000000-0005-0000-0000-0000962B0000}"/>
    <cellStyle name="Input 9 7 4 8" xfId="11591" xr:uid="{00000000-0005-0000-0000-0000972B0000}"/>
    <cellStyle name="Input 9 7 4 8 2" xfId="11592" xr:uid="{00000000-0005-0000-0000-0000982B0000}"/>
    <cellStyle name="Input 9 7 4 9" xfId="11593" xr:uid="{00000000-0005-0000-0000-0000992B0000}"/>
    <cellStyle name="Input 9 7 4 9 2" xfId="11594" xr:uid="{00000000-0005-0000-0000-00009A2B0000}"/>
    <cellStyle name="Input 9 7 5" xfId="11595" xr:uid="{00000000-0005-0000-0000-00009B2B0000}"/>
    <cellStyle name="Input 9 7 5 10" xfId="11596" xr:uid="{00000000-0005-0000-0000-00009C2B0000}"/>
    <cellStyle name="Input 9 7 5 10 2" xfId="11597" xr:uid="{00000000-0005-0000-0000-00009D2B0000}"/>
    <cellStyle name="Input 9 7 5 11" xfId="11598" xr:uid="{00000000-0005-0000-0000-00009E2B0000}"/>
    <cellStyle name="Input 9 7 5 11 2" xfId="11599" xr:uid="{00000000-0005-0000-0000-00009F2B0000}"/>
    <cellStyle name="Input 9 7 5 12" xfId="11600" xr:uid="{00000000-0005-0000-0000-0000A02B0000}"/>
    <cellStyle name="Input 9 7 5 12 2" xfId="11601" xr:uid="{00000000-0005-0000-0000-0000A12B0000}"/>
    <cellStyle name="Input 9 7 5 13" xfId="11602" xr:uid="{00000000-0005-0000-0000-0000A22B0000}"/>
    <cellStyle name="Input 9 7 5 13 2" xfId="11603" xr:uid="{00000000-0005-0000-0000-0000A32B0000}"/>
    <cellStyle name="Input 9 7 5 14" xfId="11604" xr:uid="{00000000-0005-0000-0000-0000A42B0000}"/>
    <cellStyle name="Input 9 7 5 14 2" xfId="11605" xr:uid="{00000000-0005-0000-0000-0000A52B0000}"/>
    <cellStyle name="Input 9 7 5 15" xfId="11606" xr:uid="{00000000-0005-0000-0000-0000A62B0000}"/>
    <cellStyle name="Input 9 7 5 2" xfId="11607" xr:uid="{00000000-0005-0000-0000-0000A72B0000}"/>
    <cellStyle name="Input 9 7 5 2 2" xfId="11608" xr:uid="{00000000-0005-0000-0000-0000A82B0000}"/>
    <cellStyle name="Input 9 7 5 3" xfId="11609" xr:uid="{00000000-0005-0000-0000-0000A92B0000}"/>
    <cellStyle name="Input 9 7 5 3 2" xfId="11610" xr:uid="{00000000-0005-0000-0000-0000AA2B0000}"/>
    <cellStyle name="Input 9 7 5 4" xfId="11611" xr:uid="{00000000-0005-0000-0000-0000AB2B0000}"/>
    <cellStyle name="Input 9 7 5 4 2" xfId="11612" xr:uid="{00000000-0005-0000-0000-0000AC2B0000}"/>
    <cellStyle name="Input 9 7 5 5" xfId="11613" xr:uid="{00000000-0005-0000-0000-0000AD2B0000}"/>
    <cellStyle name="Input 9 7 5 5 2" xfId="11614" xr:uid="{00000000-0005-0000-0000-0000AE2B0000}"/>
    <cellStyle name="Input 9 7 5 6" xfId="11615" xr:uid="{00000000-0005-0000-0000-0000AF2B0000}"/>
    <cellStyle name="Input 9 7 5 6 2" xfId="11616" xr:uid="{00000000-0005-0000-0000-0000B02B0000}"/>
    <cellStyle name="Input 9 7 5 7" xfId="11617" xr:uid="{00000000-0005-0000-0000-0000B12B0000}"/>
    <cellStyle name="Input 9 7 5 7 2" xfId="11618" xr:uid="{00000000-0005-0000-0000-0000B22B0000}"/>
    <cellStyle name="Input 9 7 5 8" xfId="11619" xr:uid="{00000000-0005-0000-0000-0000B32B0000}"/>
    <cellStyle name="Input 9 7 5 8 2" xfId="11620" xr:uid="{00000000-0005-0000-0000-0000B42B0000}"/>
    <cellStyle name="Input 9 7 5 9" xfId="11621" xr:uid="{00000000-0005-0000-0000-0000B52B0000}"/>
    <cellStyle name="Input 9 7 5 9 2" xfId="11622" xr:uid="{00000000-0005-0000-0000-0000B62B0000}"/>
    <cellStyle name="Input 9 7 6" xfId="11623" xr:uid="{00000000-0005-0000-0000-0000B72B0000}"/>
    <cellStyle name="Input 9 7 6 2" xfId="11624" xr:uid="{00000000-0005-0000-0000-0000B82B0000}"/>
    <cellStyle name="Input 9 7 7" xfId="11625" xr:uid="{00000000-0005-0000-0000-0000B92B0000}"/>
    <cellStyle name="Input 9 7 7 2" xfId="11626" xr:uid="{00000000-0005-0000-0000-0000BA2B0000}"/>
    <cellStyle name="Input 9 7 8" xfId="11627" xr:uid="{00000000-0005-0000-0000-0000BB2B0000}"/>
    <cellStyle name="Input 9 7 8 2" xfId="11628" xr:uid="{00000000-0005-0000-0000-0000BC2B0000}"/>
    <cellStyle name="Input 9 7 9" xfId="11629" xr:uid="{00000000-0005-0000-0000-0000BD2B0000}"/>
    <cellStyle name="Input 9 7 9 2" xfId="11630" xr:uid="{00000000-0005-0000-0000-0000BE2B0000}"/>
    <cellStyle name="Input 9 8" xfId="11631" xr:uid="{00000000-0005-0000-0000-0000BF2B0000}"/>
    <cellStyle name="Input 9 8 10" xfId="11632" xr:uid="{00000000-0005-0000-0000-0000C02B0000}"/>
    <cellStyle name="Input 9 8 10 2" xfId="11633" xr:uid="{00000000-0005-0000-0000-0000C12B0000}"/>
    <cellStyle name="Input 9 8 11" xfId="11634" xr:uid="{00000000-0005-0000-0000-0000C22B0000}"/>
    <cellStyle name="Input 9 8 11 2" xfId="11635" xr:uid="{00000000-0005-0000-0000-0000C32B0000}"/>
    <cellStyle name="Input 9 8 12" xfId="11636" xr:uid="{00000000-0005-0000-0000-0000C42B0000}"/>
    <cellStyle name="Input 9 8 12 2" xfId="11637" xr:uid="{00000000-0005-0000-0000-0000C52B0000}"/>
    <cellStyle name="Input 9 8 13" xfId="11638" xr:uid="{00000000-0005-0000-0000-0000C62B0000}"/>
    <cellStyle name="Input 9 8 13 2" xfId="11639" xr:uid="{00000000-0005-0000-0000-0000C72B0000}"/>
    <cellStyle name="Input 9 8 14" xfId="11640" xr:uid="{00000000-0005-0000-0000-0000C82B0000}"/>
    <cellStyle name="Input 9 8 14 2" xfId="11641" xr:uid="{00000000-0005-0000-0000-0000C92B0000}"/>
    <cellStyle name="Input 9 8 15" xfId="11642" xr:uid="{00000000-0005-0000-0000-0000CA2B0000}"/>
    <cellStyle name="Input 9 8 15 2" xfId="11643" xr:uid="{00000000-0005-0000-0000-0000CB2B0000}"/>
    <cellStyle name="Input 9 8 16" xfId="11644" xr:uid="{00000000-0005-0000-0000-0000CC2B0000}"/>
    <cellStyle name="Input 9 8 16 2" xfId="11645" xr:uid="{00000000-0005-0000-0000-0000CD2B0000}"/>
    <cellStyle name="Input 9 8 17" xfId="11646" xr:uid="{00000000-0005-0000-0000-0000CE2B0000}"/>
    <cellStyle name="Input 9 8 17 2" xfId="11647" xr:uid="{00000000-0005-0000-0000-0000CF2B0000}"/>
    <cellStyle name="Input 9 8 18" xfId="11648" xr:uid="{00000000-0005-0000-0000-0000D02B0000}"/>
    <cellStyle name="Input 9 8 2" xfId="11649" xr:uid="{00000000-0005-0000-0000-0000D12B0000}"/>
    <cellStyle name="Input 9 8 2 10" xfId="11650" xr:uid="{00000000-0005-0000-0000-0000D22B0000}"/>
    <cellStyle name="Input 9 8 2 10 2" xfId="11651" xr:uid="{00000000-0005-0000-0000-0000D32B0000}"/>
    <cellStyle name="Input 9 8 2 11" xfId="11652" xr:uid="{00000000-0005-0000-0000-0000D42B0000}"/>
    <cellStyle name="Input 9 8 2 11 2" xfId="11653" xr:uid="{00000000-0005-0000-0000-0000D52B0000}"/>
    <cellStyle name="Input 9 8 2 12" xfId="11654" xr:uid="{00000000-0005-0000-0000-0000D62B0000}"/>
    <cellStyle name="Input 9 8 2 12 2" xfId="11655" xr:uid="{00000000-0005-0000-0000-0000D72B0000}"/>
    <cellStyle name="Input 9 8 2 13" xfId="11656" xr:uid="{00000000-0005-0000-0000-0000D82B0000}"/>
    <cellStyle name="Input 9 8 2 13 2" xfId="11657" xr:uid="{00000000-0005-0000-0000-0000D92B0000}"/>
    <cellStyle name="Input 9 8 2 14" xfId="11658" xr:uid="{00000000-0005-0000-0000-0000DA2B0000}"/>
    <cellStyle name="Input 9 8 2 14 2" xfId="11659" xr:uid="{00000000-0005-0000-0000-0000DB2B0000}"/>
    <cellStyle name="Input 9 8 2 15" xfId="11660" xr:uid="{00000000-0005-0000-0000-0000DC2B0000}"/>
    <cellStyle name="Input 9 8 2 15 2" xfId="11661" xr:uid="{00000000-0005-0000-0000-0000DD2B0000}"/>
    <cellStyle name="Input 9 8 2 16" xfId="11662" xr:uid="{00000000-0005-0000-0000-0000DE2B0000}"/>
    <cellStyle name="Input 9 8 2 16 2" xfId="11663" xr:uid="{00000000-0005-0000-0000-0000DF2B0000}"/>
    <cellStyle name="Input 9 8 2 17" xfId="11664" xr:uid="{00000000-0005-0000-0000-0000E02B0000}"/>
    <cellStyle name="Input 9 8 2 17 2" xfId="11665" xr:uid="{00000000-0005-0000-0000-0000E12B0000}"/>
    <cellStyle name="Input 9 8 2 18" xfId="11666" xr:uid="{00000000-0005-0000-0000-0000E22B0000}"/>
    <cellStyle name="Input 9 8 2 2" xfId="11667" xr:uid="{00000000-0005-0000-0000-0000E32B0000}"/>
    <cellStyle name="Input 9 8 2 2 2" xfId="11668" xr:uid="{00000000-0005-0000-0000-0000E42B0000}"/>
    <cellStyle name="Input 9 8 2 3" xfId="11669" xr:uid="{00000000-0005-0000-0000-0000E52B0000}"/>
    <cellStyle name="Input 9 8 2 3 2" xfId="11670" xr:uid="{00000000-0005-0000-0000-0000E62B0000}"/>
    <cellStyle name="Input 9 8 2 4" xfId="11671" xr:uid="{00000000-0005-0000-0000-0000E72B0000}"/>
    <cellStyle name="Input 9 8 2 4 2" xfId="11672" xr:uid="{00000000-0005-0000-0000-0000E82B0000}"/>
    <cellStyle name="Input 9 8 2 5" xfId="11673" xr:uid="{00000000-0005-0000-0000-0000E92B0000}"/>
    <cellStyle name="Input 9 8 2 5 2" xfId="11674" xr:uid="{00000000-0005-0000-0000-0000EA2B0000}"/>
    <cellStyle name="Input 9 8 2 6" xfId="11675" xr:uid="{00000000-0005-0000-0000-0000EB2B0000}"/>
    <cellStyle name="Input 9 8 2 6 2" xfId="11676" xr:uid="{00000000-0005-0000-0000-0000EC2B0000}"/>
    <cellStyle name="Input 9 8 2 7" xfId="11677" xr:uid="{00000000-0005-0000-0000-0000ED2B0000}"/>
    <cellStyle name="Input 9 8 2 7 2" xfId="11678" xr:uid="{00000000-0005-0000-0000-0000EE2B0000}"/>
    <cellStyle name="Input 9 8 2 8" xfId="11679" xr:uid="{00000000-0005-0000-0000-0000EF2B0000}"/>
    <cellStyle name="Input 9 8 2 8 2" xfId="11680" xr:uid="{00000000-0005-0000-0000-0000F02B0000}"/>
    <cellStyle name="Input 9 8 2 9" xfId="11681" xr:uid="{00000000-0005-0000-0000-0000F12B0000}"/>
    <cellStyle name="Input 9 8 2 9 2" xfId="11682" xr:uid="{00000000-0005-0000-0000-0000F22B0000}"/>
    <cellStyle name="Input 9 8 3" xfId="11683" xr:uid="{00000000-0005-0000-0000-0000F32B0000}"/>
    <cellStyle name="Input 9 8 3 10" xfId="11684" xr:uid="{00000000-0005-0000-0000-0000F42B0000}"/>
    <cellStyle name="Input 9 8 3 10 2" xfId="11685" xr:uid="{00000000-0005-0000-0000-0000F52B0000}"/>
    <cellStyle name="Input 9 8 3 11" xfId="11686" xr:uid="{00000000-0005-0000-0000-0000F62B0000}"/>
    <cellStyle name="Input 9 8 3 11 2" xfId="11687" xr:uid="{00000000-0005-0000-0000-0000F72B0000}"/>
    <cellStyle name="Input 9 8 3 12" xfId="11688" xr:uid="{00000000-0005-0000-0000-0000F82B0000}"/>
    <cellStyle name="Input 9 8 3 12 2" xfId="11689" xr:uid="{00000000-0005-0000-0000-0000F92B0000}"/>
    <cellStyle name="Input 9 8 3 13" xfId="11690" xr:uid="{00000000-0005-0000-0000-0000FA2B0000}"/>
    <cellStyle name="Input 9 8 3 13 2" xfId="11691" xr:uid="{00000000-0005-0000-0000-0000FB2B0000}"/>
    <cellStyle name="Input 9 8 3 14" xfId="11692" xr:uid="{00000000-0005-0000-0000-0000FC2B0000}"/>
    <cellStyle name="Input 9 8 3 14 2" xfId="11693" xr:uid="{00000000-0005-0000-0000-0000FD2B0000}"/>
    <cellStyle name="Input 9 8 3 15" xfId="11694" xr:uid="{00000000-0005-0000-0000-0000FE2B0000}"/>
    <cellStyle name="Input 9 8 3 15 2" xfId="11695" xr:uid="{00000000-0005-0000-0000-0000FF2B0000}"/>
    <cellStyle name="Input 9 8 3 16" xfId="11696" xr:uid="{00000000-0005-0000-0000-0000002C0000}"/>
    <cellStyle name="Input 9 8 3 2" xfId="11697" xr:uid="{00000000-0005-0000-0000-0000012C0000}"/>
    <cellStyle name="Input 9 8 3 2 2" xfId="11698" xr:uid="{00000000-0005-0000-0000-0000022C0000}"/>
    <cellStyle name="Input 9 8 3 3" xfId="11699" xr:uid="{00000000-0005-0000-0000-0000032C0000}"/>
    <cellStyle name="Input 9 8 3 3 2" xfId="11700" xr:uid="{00000000-0005-0000-0000-0000042C0000}"/>
    <cellStyle name="Input 9 8 3 4" xfId="11701" xr:uid="{00000000-0005-0000-0000-0000052C0000}"/>
    <cellStyle name="Input 9 8 3 4 2" xfId="11702" xr:uid="{00000000-0005-0000-0000-0000062C0000}"/>
    <cellStyle name="Input 9 8 3 5" xfId="11703" xr:uid="{00000000-0005-0000-0000-0000072C0000}"/>
    <cellStyle name="Input 9 8 3 5 2" xfId="11704" xr:uid="{00000000-0005-0000-0000-0000082C0000}"/>
    <cellStyle name="Input 9 8 3 6" xfId="11705" xr:uid="{00000000-0005-0000-0000-0000092C0000}"/>
    <cellStyle name="Input 9 8 3 6 2" xfId="11706" xr:uid="{00000000-0005-0000-0000-00000A2C0000}"/>
    <cellStyle name="Input 9 8 3 7" xfId="11707" xr:uid="{00000000-0005-0000-0000-00000B2C0000}"/>
    <cellStyle name="Input 9 8 3 7 2" xfId="11708" xr:uid="{00000000-0005-0000-0000-00000C2C0000}"/>
    <cellStyle name="Input 9 8 3 8" xfId="11709" xr:uid="{00000000-0005-0000-0000-00000D2C0000}"/>
    <cellStyle name="Input 9 8 3 8 2" xfId="11710" xr:uid="{00000000-0005-0000-0000-00000E2C0000}"/>
    <cellStyle name="Input 9 8 3 9" xfId="11711" xr:uid="{00000000-0005-0000-0000-00000F2C0000}"/>
    <cellStyle name="Input 9 8 3 9 2" xfId="11712" xr:uid="{00000000-0005-0000-0000-0000102C0000}"/>
    <cellStyle name="Input 9 8 4" xfId="11713" xr:uid="{00000000-0005-0000-0000-0000112C0000}"/>
    <cellStyle name="Input 9 8 4 10" xfId="11714" xr:uid="{00000000-0005-0000-0000-0000122C0000}"/>
    <cellStyle name="Input 9 8 4 10 2" xfId="11715" xr:uid="{00000000-0005-0000-0000-0000132C0000}"/>
    <cellStyle name="Input 9 8 4 11" xfId="11716" xr:uid="{00000000-0005-0000-0000-0000142C0000}"/>
    <cellStyle name="Input 9 8 4 11 2" xfId="11717" xr:uid="{00000000-0005-0000-0000-0000152C0000}"/>
    <cellStyle name="Input 9 8 4 12" xfId="11718" xr:uid="{00000000-0005-0000-0000-0000162C0000}"/>
    <cellStyle name="Input 9 8 4 12 2" xfId="11719" xr:uid="{00000000-0005-0000-0000-0000172C0000}"/>
    <cellStyle name="Input 9 8 4 13" xfId="11720" xr:uid="{00000000-0005-0000-0000-0000182C0000}"/>
    <cellStyle name="Input 9 8 4 13 2" xfId="11721" xr:uid="{00000000-0005-0000-0000-0000192C0000}"/>
    <cellStyle name="Input 9 8 4 14" xfId="11722" xr:uid="{00000000-0005-0000-0000-00001A2C0000}"/>
    <cellStyle name="Input 9 8 4 14 2" xfId="11723" xr:uid="{00000000-0005-0000-0000-00001B2C0000}"/>
    <cellStyle name="Input 9 8 4 15" xfId="11724" xr:uid="{00000000-0005-0000-0000-00001C2C0000}"/>
    <cellStyle name="Input 9 8 4 15 2" xfId="11725" xr:uid="{00000000-0005-0000-0000-00001D2C0000}"/>
    <cellStyle name="Input 9 8 4 16" xfId="11726" xr:uid="{00000000-0005-0000-0000-00001E2C0000}"/>
    <cellStyle name="Input 9 8 4 2" xfId="11727" xr:uid="{00000000-0005-0000-0000-00001F2C0000}"/>
    <cellStyle name="Input 9 8 4 2 2" xfId="11728" xr:uid="{00000000-0005-0000-0000-0000202C0000}"/>
    <cellStyle name="Input 9 8 4 3" xfId="11729" xr:uid="{00000000-0005-0000-0000-0000212C0000}"/>
    <cellStyle name="Input 9 8 4 3 2" xfId="11730" xr:uid="{00000000-0005-0000-0000-0000222C0000}"/>
    <cellStyle name="Input 9 8 4 4" xfId="11731" xr:uid="{00000000-0005-0000-0000-0000232C0000}"/>
    <cellStyle name="Input 9 8 4 4 2" xfId="11732" xr:uid="{00000000-0005-0000-0000-0000242C0000}"/>
    <cellStyle name="Input 9 8 4 5" xfId="11733" xr:uid="{00000000-0005-0000-0000-0000252C0000}"/>
    <cellStyle name="Input 9 8 4 5 2" xfId="11734" xr:uid="{00000000-0005-0000-0000-0000262C0000}"/>
    <cellStyle name="Input 9 8 4 6" xfId="11735" xr:uid="{00000000-0005-0000-0000-0000272C0000}"/>
    <cellStyle name="Input 9 8 4 6 2" xfId="11736" xr:uid="{00000000-0005-0000-0000-0000282C0000}"/>
    <cellStyle name="Input 9 8 4 7" xfId="11737" xr:uid="{00000000-0005-0000-0000-0000292C0000}"/>
    <cellStyle name="Input 9 8 4 7 2" xfId="11738" xr:uid="{00000000-0005-0000-0000-00002A2C0000}"/>
    <cellStyle name="Input 9 8 4 8" xfId="11739" xr:uid="{00000000-0005-0000-0000-00002B2C0000}"/>
    <cellStyle name="Input 9 8 4 8 2" xfId="11740" xr:uid="{00000000-0005-0000-0000-00002C2C0000}"/>
    <cellStyle name="Input 9 8 4 9" xfId="11741" xr:uid="{00000000-0005-0000-0000-00002D2C0000}"/>
    <cellStyle name="Input 9 8 4 9 2" xfId="11742" xr:uid="{00000000-0005-0000-0000-00002E2C0000}"/>
    <cellStyle name="Input 9 8 5" xfId="11743" xr:uid="{00000000-0005-0000-0000-00002F2C0000}"/>
    <cellStyle name="Input 9 8 5 10" xfId="11744" xr:uid="{00000000-0005-0000-0000-0000302C0000}"/>
    <cellStyle name="Input 9 8 5 10 2" xfId="11745" xr:uid="{00000000-0005-0000-0000-0000312C0000}"/>
    <cellStyle name="Input 9 8 5 11" xfId="11746" xr:uid="{00000000-0005-0000-0000-0000322C0000}"/>
    <cellStyle name="Input 9 8 5 11 2" xfId="11747" xr:uid="{00000000-0005-0000-0000-0000332C0000}"/>
    <cellStyle name="Input 9 8 5 12" xfId="11748" xr:uid="{00000000-0005-0000-0000-0000342C0000}"/>
    <cellStyle name="Input 9 8 5 12 2" xfId="11749" xr:uid="{00000000-0005-0000-0000-0000352C0000}"/>
    <cellStyle name="Input 9 8 5 13" xfId="11750" xr:uid="{00000000-0005-0000-0000-0000362C0000}"/>
    <cellStyle name="Input 9 8 5 13 2" xfId="11751" xr:uid="{00000000-0005-0000-0000-0000372C0000}"/>
    <cellStyle name="Input 9 8 5 14" xfId="11752" xr:uid="{00000000-0005-0000-0000-0000382C0000}"/>
    <cellStyle name="Input 9 8 5 2" xfId="11753" xr:uid="{00000000-0005-0000-0000-0000392C0000}"/>
    <cellStyle name="Input 9 8 5 2 2" xfId="11754" xr:uid="{00000000-0005-0000-0000-00003A2C0000}"/>
    <cellStyle name="Input 9 8 5 3" xfId="11755" xr:uid="{00000000-0005-0000-0000-00003B2C0000}"/>
    <cellStyle name="Input 9 8 5 3 2" xfId="11756" xr:uid="{00000000-0005-0000-0000-00003C2C0000}"/>
    <cellStyle name="Input 9 8 5 4" xfId="11757" xr:uid="{00000000-0005-0000-0000-00003D2C0000}"/>
    <cellStyle name="Input 9 8 5 4 2" xfId="11758" xr:uid="{00000000-0005-0000-0000-00003E2C0000}"/>
    <cellStyle name="Input 9 8 5 5" xfId="11759" xr:uid="{00000000-0005-0000-0000-00003F2C0000}"/>
    <cellStyle name="Input 9 8 5 5 2" xfId="11760" xr:uid="{00000000-0005-0000-0000-0000402C0000}"/>
    <cellStyle name="Input 9 8 5 6" xfId="11761" xr:uid="{00000000-0005-0000-0000-0000412C0000}"/>
    <cellStyle name="Input 9 8 5 6 2" xfId="11762" xr:uid="{00000000-0005-0000-0000-0000422C0000}"/>
    <cellStyle name="Input 9 8 5 7" xfId="11763" xr:uid="{00000000-0005-0000-0000-0000432C0000}"/>
    <cellStyle name="Input 9 8 5 7 2" xfId="11764" xr:uid="{00000000-0005-0000-0000-0000442C0000}"/>
    <cellStyle name="Input 9 8 5 8" xfId="11765" xr:uid="{00000000-0005-0000-0000-0000452C0000}"/>
    <cellStyle name="Input 9 8 5 8 2" xfId="11766" xr:uid="{00000000-0005-0000-0000-0000462C0000}"/>
    <cellStyle name="Input 9 8 5 9" xfId="11767" xr:uid="{00000000-0005-0000-0000-0000472C0000}"/>
    <cellStyle name="Input 9 8 5 9 2" xfId="11768" xr:uid="{00000000-0005-0000-0000-0000482C0000}"/>
    <cellStyle name="Input 9 8 6" xfId="11769" xr:uid="{00000000-0005-0000-0000-0000492C0000}"/>
    <cellStyle name="Input 9 8 6 2" xfId="11770" xr:uid="{00000000-0005-0000-0000-00004A2C0000}"/>
    <cellStyle name="Input 9 8 7" xfId="11771" xr:uid="{00000000-0005-0000-0000-00004B2C0000}"/>
    <cellStyle name="Input 9 8 7 2" xfId="11772" xr:uid="{00000000-0005-0000-0000-00004C2C0000}"/>
    <cellStyle name="Input 9 8 8" xfId="11773" xr:uid="{00000000-0005-0000-0000-00004D2C0000}"/>
    <cellStyle name="Input 9 8 8 2" xfId="11774" xr:uid="{00000000-0005-0000-0000-00004E2C0000}"/>
    <cellStyle name="Input 9 8 9" xfId="11775" xr:uid="{00000000-0005-0000-0000-00004F2C0000}"/>
    <cellStyle name="Input 9 8 9 2" xfId="11776" xr:uid="{00000000-0005-0000-0000-0000502C0000}"/>
    <cellStyle name="Input 9 9" xfId="11777" xr:uid="{00000000-0005-0000-0000-0000512C0000}"/>
    <cellStyle name="Input 9 9 10" xfId="11778" xr:uid="{00000000-0005-0000-0000-0000522C0000}"/>
    <cellStyle name="Input 9 9 10 2" xfId="11779" xr:uid="{00000000-0005-0000-0000-0000532C0000}"/>
    <cellStyle name="Input 9 9 11" xfId="11780" xr:uid="{00000000-0005-0000-0000-0000542C0000}"/>
    <cellStyle name="Input 9 9 11 2" xfId="11781" xr:uid="{00000000-0005-0000-0000-0000552C0000}"/>
    <cellStyle name="Input 9 9 12" xfId="11782" xr:uid="{00000000-0005-0000-0000-0000562C0000}"/>
    <cellStyle name="Input 9 9 12 2" xfId="11783" xr:uid="{00000000-0005-0000-0000-0000572C0000}"/>
    <cellStyle name="Input 9 9 13" xfId="11784" xr:uid="{00000000-0005-0000-0000-0000582C0000}"/>
    <cellStyle name="Input 9 9 13 2" xfId="11785" xr:uid="{00000000-0005-0000-0000-0000592C0000}"/>
    <cellStyle name="Input 9 9 14" xfId="11786" xr:uid="{00000000-0005-0000-0000-00005A2C0000}"/>
    <cellStyle name="Input 9 9 14 2" xfId="11787" xr:uid="{00000000-0005-0000-0000-00005B2C0000}"/>
    <cellStyle name="Input 9 9 15" xfId="11788" xr:uid="{00000000-0005-0000-0000-00005C2C0000}"/>
    <cellStyle name="Input 9 9 15 2" xfId="11789" xr:uid="{00000000-0005-0000-0000-00005D2C0000}"/>
    <cellStyle name="Input 9 9 16" xfId="11790" xr:uid="{00000000-0005-0000-0000-00005E2C0000}"/>
    <cellStyle name="Input 9 9 16 2" xfId="11791" xr:uid="{00000000-0005-0000-0000-00005F2C0000}"/>
    <cellStyle name="Input 9 9 17" xfId="11792" xr:uid="{00000000-0005-0000-0000-0000602C0000}"/>
    <cellStyle name="Input 9 9 17 2" xfId="11793" xr:uid="{00000000-0005-0000-0000-0000612C0000}"/>
    <cellStyle name="Input 9 9 18" xfId="11794" xr:uid="{00000000-0005-0000-0000-0000622C0000}"/>
    <cellStyle name="Input 9 9 2" xfId="11795" xr:uid="{00000000-0005-0000-0000-0000632C0000}"/>
    <cellStyle name="Input 9 9 2 10" xfId="11796" xr:uid="{00000000-0005-0000-0000-0000642C0000}"/>
    <cellStyle name="Input 9 9 2 10 2" xfId="11797" xr:uid="{00000000-0005-0000-0000-0000652C0000}"/>
    <cellStyle name="Input 9 9 2 11" xfId="11798" xr:uid="{00000000-0005-0000-0000-0000662C0000}"/>
    <cellStyle name="Input 9 9 2 11 2" xfId="11799" xr:uid="{00000000-0005-0000-0000-0000672C0000}"/>
    <cellStyle name="Input 9 9 2 12" xfId="11800" xr:uid="{00000000-0005-0000-0000-0000682C0000}"/>
    <cellStyle name="Input 9 9 2 12 2" xfId="11801" xr:uid="{00000000-0005-0000-0000-0000692C0000}"/>
    <cellStyle name="Input 9 9 2 13" xfId="11802" xr:uid="{00000000-0005-0000-0000-00006A2C0000}"/>
    <cellStyle name="Input 9 9 2 13 2" xfId="11803" xr:uid="{00000000-0005-0000-0000-00006B2C0000}"/>
    <cellStyle name="Input 9 9 2 14" xfId="11804" xr:uid="{00000000-0005-0000-0000-00006C2C0000}"/>
    <cellStyle name="Input 9 9 2 14 2" xfId="11805" xr:uid="{00000000-0005-0000-0000-00006D2C0000}"/>
    <cellStyle name="Input 9 9 2 15" xfId="11806" xr:uid="{00000000-0005-0000-0000-00006E2C0000}"/>
    <cellStyle name="Input 9 9 2 15 2" xfId="11807" xr:uid="{00000000-0005-0000-0000-00006F2C0000}"/>
    <cellStyle name="Input 9 9 2 16" xfId="11808" xr:uid="{00000000-0005-0000-0000-0000702C0000}"/>
    <cellStyle name="Input 9 9 2 16 2" xfId="11809" xr:uid="{00000000-0005-0000-0000-0000712C0000}"/>
    <cellStyle name="Input 9 9 2 17" xfId="11810" xr:uid="{00000000-0005-0000-0000-0000722C0000}"/>
    <cellStyle name="Input 9 9 2 17 2" xfId="11811" xr:uid="{00000000-0005-0000-0000-0000732C0000}"/>
    <cellStyle name="Input 9 9 2 18" xfId="11812" xr:uid="{00000000-0005-0000-0000-0000742C0000}"/>
    <cellStyle name="Input 9 9 2 2" xfId="11813" xr:uid="{00000000-0005-0000-0000-0000752C0000}"/>
    <cellStyle name="Input 9 9 2 2 2" xfId="11814" xr:uid="{00000000-0005-0000-0000-0000762C0000}"/>
    <cellStyle name="Input 9 9 2 3" xfId="11815" xr:uid="{00000000-0005-0000-0000-0000772C0000}"/>
    <cellStyle name="Input 9 9 2 3 2" xfId="11816" xr:uid="{00000000-0005-0000-0000-0000782C0000}"/>
    <cellStyle name="Input 9 9 2 4" xfId="11817" xr:uid="{00000000-0005-0000-0000-0000792C0000}"/>
    <cellStyle name="Input 9 9 2 4 2" xfId="11818" xr:uid="{00000000-0005-0000-0000-00007A2C0000}"/>
    <cellStyle name="Input 9 9 2 5" xfId="11819" xr:uid="{00000000-0005-0000-0000-00007B2C0000}"/>
    <cellStyle name="Input 9 9 2 5 2" xfId="11820" xr:uid="{00000000-0005-0000-0000-00007C2C0000}"/>
    <cellStyle name="Input 9 9 2 6" xfId="11821" xr:uid="{00000000-0005-0000-0000-00007D2C0000}"/>
    <cellStyle name="Input 9 9 2 6 2" xfId="11822" xr:uid="{00000000-0005-0000-0000-00007E2C0000}"/>
    <cellStyle name="Input 9 9 2 7" xfId="11823" xr:uid="{00000000-0005-0000-0000-00007F2C0000}"/>
    <cellStyle name="Input 9 9 2 7 2" xfId="11824" xr:uid="{00000000-0005-0000-0000-0000802C0000}"/>
    <cellStyle name="Input 9 9 2 8" xfId="11825" xr:uid="{00000000-0005-0000-0000-0000812C0000}"/>
    <cellStyle name="Input 9 9 2 8 2" xfId="11826" xr:uid="{00000000-0005-0000-0000-0000822C0000}"/>
    <cellStyle name="Input 9 9 2 9" xfId="11827" xr:uid="{00000000-0005-0000-0000-0000832C0000}"/>
    <cellStyle name="Input 9 9 2 9 2" xfId="11828" xr:uid="{00000000-0005-0000-0000-0000842C0000}"/>
    <cellStyle name="Input 9 9 3" xfId="11829" xr:uid="{00000000-0005-0000-0000-0000852C0000}"/>
    <cellStyle name="Input 9 9 3 10" xfId="11830" xr:uid="{00000000-0005-0000-0000-0000862C0000}"/>
    <cellStyle name="Input 9 9 3 10 2" xfId="11831" xr:uid="{00000000-0005-0000-0000-0000872C0000}"/>
    <cellStyle name="Input 9 9 3 11" xfId="11832" xr:uid="{00000000-0005-0000-0000-0000882C0000}"/>
    <cellStyle name="Input 9 9 3 11 2" xfId="11833" xr:uid="{00000000-0005-0000-0000-0000892C0000}"/>
    <cellStyle name="Input 9 9 3 12" xfId="11834" xr:uid="{00000000-0005-0000-0000-00008A2C0000}"/>
    <cellStyle name="Input 9 9 3 12 2" xfId="11835" xr:uid="{00000000-0005-0000-0000-00008B2C0000}"/>
    <cellStyle name="Input 9 9 3 13" xfId="11836" xr:uid="{00000000-0005-0000-0000-00008C2C0000}"/>
    <cellStyle name="Input 9 9 3 13 2" xfId="11837" xr:uid="{00000000-0005-0000-0000-00008D2C0000}"/>
    <cellStyle name="Input 9 9 3 14" xfId="11838" xr:uid="{00000000-0005-0000-0000-00008E2C0000}"/>
    <cellStyle name="Input 9 9 3 14 2" xfId="11839" xr:uid="{00000000-0005-0000-0000-00008F2C0000}"/>
    <cellStyle name="Input 9 9 3 15" xfId="11840" xr:uid="{00000000-0005-0000-0000-0000902C0000}"/>
    <cellStyle name="Input 9 9 3 15 2" xfId="11841" xr:uid="{00000000-0005-0000-0000-0000912C0000}"/>
    <cellStyle name="Input 9 9 3 16" xfId="11842" xr:uid="{00000000-0005-0000-0000-0000922C0000}"/>
    <cellStyle name="Input 9 9 3 2" xfId="11843" xr:uid="{00000000-0005-0000-0000-0000932C0000}"/>
    <cellStyle name="Input 9 9 3 2 2" xfId="11844" xr:uid="{00000000-0005-0000-0000-0000942C0000}"/>
    <cellStyle name="Input 9 9 3 3" xfId="11845" xr:uid="{00000000-0005-0000-0000-0000952C0000}"/>
    <cellStyle name="Input 9 9 3 3 2" xfId="11846" xr:uid="{00000000-0005-0000-0000-0000962C0000}"/>
    <cellStyle name="Input 9 9 3 4" xfId="11847" xr:uid="{00000000-0005-0000-0000-0000972C0000}"/>
    <cellStyle name="Input 9 9 3 4 2" xfId="11848" xr:uid="{00000000-0005-0000-0000-0000982C0000}"/>
    <cellStyle name="Input 9 9 3 5" xfId="11849" xr:uid="{00000000-0005-0000-0000-0000992C0000}"/>
    <cellStyle name="Input 9 9 3 5 2" xfId="11850" xr:uid="{00000000-0005-0000-0000-00009A2C0000}"/>
    <cellStyle name="Input 9 9 3 6" xfId="11851" xr:uid="{00000000-0005-0000-0000-00009B2C0000}"/>
    <cellStyle name="Input 9 9 3 6 2" xfId="11852" xr:uid="{00000000-0005-0000-0000-00009C2C0000}"/>
    <cellStyle name="Input 9 9 3 7" xfId="11853" xr:uid="{00000000-0005-0000-0000-00009D2C0000}"/>
    <cellStyle name="Input 9 9 3 7 2" xfId="11854" xr:uid="{00000000-0005-0000-0000-00009E2C0000}"/>
    <cellStyle name="Input 9 9 3 8" xfId="11855" xr:uid="{00000000-0005-0000-0000-00009F2C0000}"/>
    <cellStyle name="Input 9 9 3 8 2" xfId="11856" xr:uid="{00000000-0005-0000-0000-0000A02C0000}"/>
    <cellStyle name="Input 9 9 3 9" xfId="11857" xr:uid="{00000000-0005-0000-0000-0000A12C0000}"/>
    <cellStyle name="Input 9 9 3 9 2" xfId="11858" xr:uid="{00000000-0005-0000-0000-0000A22C0000}"/>
    <cellStyle name="Input 9 9 4" xfId="11859" xr:uid="{00000000-0005-0000-0000-0000A32C0000}"/>
    <cellStyle name="Input 9 9 4 10" xfId="11860" xr:uid="{00000000-0005-0000-0000-0000A42C0000}"/>
    <cellStyle name="Input 9 9 4 10 2" xfId="11861" xr:uid="{00000000-0005-0000-0000-0000A52C0000}"/>
    <cellStyle name="Input 9 9 4 11" xfId="11862" xr:uid="{00000000-0005-0000-0000-0000A62C0000}"/>
    <cellStyle name="Input 9 9 4 11 2" xfId="11863" xr:uid="{00000000-0005-0000-0000-0000A72C0000}"/>
    <cellStyle name="Input 9 9 4 12" xfId="11864" xr:uid="{00000000-0005-0000-0000-0000A82C0000}"/>
    <cellStyle name="Input 9 9 4 12 2" xfId="11865" xr:uid="{00000000-0005-0000-0000-0000A92C0000}"/>
    <cellStyle name="Input 9 9 4 13" xfId="11866" xr:uid="{00000000-0005-0000-0000-0000AA2C0000}"/>
    <cellStyle name="Input 9 9 4 13 2" xfId="11867" xr:uid="{00000000-0005-0000-0000-0000AB2C0000}"/>
    <cellStyle name="Input 9 9 4 14" xfId="11868" xr:uid="{00000000-0005-0000-0000-0000AC2C0000}"/>
    <cellStyle name="Input 9 9 4 14 2" xfId="11869" xr:uid="{00000000-0005-0000-0000-0000AD2C0000}"/>
    <cellStyle name="Input 9 9 4 15" xfId="11870" xr:uid="{00000000-0005-0000-0000-0000AE2C0000}"/>
    <cellStyle name="Input 9 9 4 15 2" xfId="11871" xr:uid="{00000000-0005-0000-0000-0000AF2C0000}"/>
    <cellStyle name="Input 9 9 4 16" xfId="11872" xr:uid="{00000000-0005-0000-0000-0000B02C0000}"/>
    <cellStyle name="Input 9 9 4 2" xfId="11873" xr:uid="{00000000-0005-0000-0000-0000B12C0000}"/>
    <cellStyle name="Input 9 9 4 2 2" xfId="11874" xr:uid="{00000000-0005-0000-0000-0000B22C0000}"/>
    <cellStyle name="Input 9 9 4 3" xfId="11875" xr:uid="{00000000-0005-0000-0000-0000B32C0000}"/>
    <cellStyle name="Input 9 9 4 3 2" xfId="11876" xr:uid="{00000000-0005-0000-0000-0000B42C0000}"/>
    <cellStyle name="Input 9 9 4 4" xfId="11877" xr:uid="{00000000-0005-0000-0000-0000B52C0000}"/>
    <cellStyle name="Input 9 9 4 4 2" xfId="11878" xr:uid="{00000000-0005-0000-0000-0000B62C0000}"/>
    <cellStyle name="Input 9 9 4 5" xfId="11879" xr:uid="{00000000-0005-0000-0000-0000B72C0000}"/>
    <cellStyle name="Input 9 9 4 5 2" xfId="11880" xr:uid="{00000000-0005-0000-0000-0000B82C0000}"/>
    <cellStyle name="Input 9 9 4 6" xfId="11881" xr:uid="{00000000-0005-0000-0000-0000B92C0000}"/>
    <cellStyle name="Input 9 9 4 6 2" xfId="11882" xr:uid="{00000000-0005-0000-0000-0000BA2C0000}"/>
    <cellStyle name="Input 9 9 4 7" xfId="11883" xr:uid="{00000000-0005-0000-0000-0000BB2C0000}"/>
    <cellStyle name="Input 9 9 4 7 2" xfId="11884" xr:uid="{00000000-0005-0000-0000-0000BC2C0000}"/>
    <cellStyle name="Input 9 9 4 8" xfId="11885" xr:uid="{00000000-0005-0000-0000-0000BD2C0000}"/>
    <cellStyle name="Input 9 9 4 8 2" xfId="11886" xr:uid="{00000000-0005-0000-0000-0000BE2C0000}"/>
    <cellStyle name="Input 9 9 4 9" xfId="11887" xr:uid="{00000000-0005-0000-0000-0000BF2C0000}"/>
    <cellStyle name="Input 9 9 4 9 2" xfId="11888" xr:uid="{00000000-0005-0000-0000-0000C02C0000}"/>
    <cellStyle name="Input 9 9 5" xfId="11889" xr:uid="{00000000-0005-0000-0000-0000C12C0000}"/>
    <cellStyle name="Input 9 9 5 10" xfId="11890" xr:uid="{00000000-0005-0000-0000-0000C22C0000}"/>
    <cellStyle name="Input 9 9 5 10 2" xfId="11891" xr:uid="{00000000-0005-0000-0000-0000C32C0000}"/>
    <cellStyle name="Input 9 9 5 11" xfId="11892" xr:uid="{00000000-0005-0000-0000-0000C42C0000}"/>
    <cellStyle name="Input 9 9 5 11 2" xfId="11893" xr:uid="{00000000-0005-0000-0000-0000C52C0000}"/>
    <cellStyle name="Input 9 9 5 12" xfId="11894" xr:uid="{00000000-0005-0000-0000-0000C62C0000}"/>
    <cellStyle name="Input 9 9 5 12 2" xfId="11895" xr:uid="{00000000-0005-0000-0000-0000C72C0000}"/>
    <cellStyle name="Input 9 9 5 13" xfId="11896" xr:uid="{00000000-0005-0000-0000-0000C82C0000}"/>
    <cellStyle name="Input 9 9 5 13 2" xfId="11897" xr:uid="{00000000-0005-0000-0000-0000C92C0000}"/>
    <cellStyle name="Input 9 9 5 14" xfId="11898" xr:uid="{00000000-0005-0000-0000-0000CA2C0000}"/>
    <cellStyle name="Input 9 9 5 2" xfId="11899" xr:uid="{00000000-0005-0000-0000-0000CB2C0000}"/>
    <cellStyle name="Input 9 9 5 2 2" xfId="11900" xr:uid="{00000000-0005-0000-0000-0000CC2C0000}"/>
    <cellStyle name="Input 9 9 5 3" xfId="11901" xr:uid="{00000000-0005-0000-0000-0000CD2C0000}"/>
    <cellStyle name="Input 9 9 5 3 2" xfId="11902" xr:uid="{00000000-0005-0000-0000-0000CE2C0000}"/>
    <cellStyle name="Input 9 9 5 4" xfId="11903" xr:uid="{00000000-0005-0000-0000-0000CF2C0000}"/>
    <cellStyle name="Input 9 9 5 4 2" xfId="11904" xr:uid="{00000000-0005-0000-0000-0000D02C0000}"/>
    <cellStyle name="Input 9 9 5 5" xfId="11905" xr:uid="{00000000-0005-0000-0000-0000D12C0000}"/>
    <cellStyle name="Input 9 9 5 5 2" xfId="11906" xr:uid="{00000000-0005-0000-0000-0000D22C0000}"/>
    <cellStyle name="Input 9 9 5 6" xfId="11907" xr:uid="{00000000-0005-0000-0000-0000D32C0000}"/>
    <cellStyle name="Input 9 9 5 6 2" xfId="11908" xr:uid="{00000000-0005-0000-0000-0000D42C0000}"/>
    <cellStyle name="Input 9 9 5 7" xfId="11909" xr:uid="{00000000-0005-0000-0000-0000D52C0000}"/>
    <cellStyle name="Input 9 9 5 7 2" xfId="11910" xr:uid="{00000000-0005-0000-0000-0000D62C0000}"/>
    <cellStyle name="Input 9 9 5 8" xfId="11911" xr:uid="{00000000-0005-0000-0000-0000D72C0000}"/>
    <cellStyle name="Input 9 9 5 8 2" xfId="11912" xr:uid="{00000000-0005-0000-0000-0000D82C0000}"/>
    <cellStyle name="Input 9 9 5 9" xfId="11913" xr:uid="{00000000-0005-0000-0000-0000D92C0000}"/>
    <cellStyle name="Input 9 9 5 9 2" xfId="11914" xr:uid="{00000000-0005-0000-0000-0000DA2C0000}"/>
    <cellStyle name="Input 9 9 6" xfId="11915" xr:uid="{00000000-0005-0000-0000-0000DB2C0000}"/>
    <cellStyle name="Input 9 9 6 2" xfId="11916" xr:uid="{00000000-0005-0000-0000-0000DC2C0000}"/>
    <cellStyle name="Input 9 9 7" xfId="11917" xr:uid="{00000000-0005-0000-0000-0000DD2C0000}"/>
    <cellStyle name="Input 9 9 7 2" xfId="11918" xr:uid="{00000000-0005-0000-0000-0000DE2C0000}"/>
    <cellStyle name="Input 9 9 8" xfId="11919" xr:uid="{00000000-0005-0000-0000-0000DF2C0000}"/>
    <cellStyle name="Input 9 9 8 2" xfId="11920" xr:uid="{00000000-0005-0000-0000-0000E02C0000}"/>
    <cellStyle name="Input 9 9 9" xfId="11921" xr:uid="{00000000-0005-0000-0000-0000E12C0000}"/>
    <cellStyle name="Input 9 9 9 2" xfId="11922" xr:uid="{00000000-0005-0000-0000-0000E22C0000}"/>
    <cellStyle name="Linked Cell 10" xfId="11923" xr:uid="{00000000-0005-0000-0000-0000E32C0000}"/>
    <cellStyle name="Linked Cell 2" xfId="431" xr:uid="{00000000-0005-0000-0000-0000E42C0000}"/>
    <cellStyle name="Linked Cell 2 2" xfId="432" xr:uid="{00000000-0005-0000-0000-0000E52C0000}"/>
    <cellStyle name="Linked Cell 2 3" xfId="11924" xr:uid="{00000000-0005-0000-0000-0000E62C0000}"/>
    <cellStyle name="Linked Cell 3" xfId="433" xr:uid="{00000000-0005-0000-0000-0000E72C0000}"/>
    <cellStyle name="Linked Cell 3 2" xfId="11925" xr:uid="{00000000-0005-0000-0000-0000E82C0000}"/>
    <cellStyle name="Linked Cell 4" xfId="434" xr:uid="{00000000-0005-0000-0000-0000E92C0000}"/>
    <cellStyle name="Linked Cell 4 2" xfId="11926" xr:uid="{00000000-0005-0000-0000-0000EA2C0000}"/>
    <cellStyle name="Linked Cell 5" xfId="11927" xr:uid="{00000000-0005-0000-0000-0000EB2C0000}"/>
    <cellStyle name="Linked Cell 6" xfId="11928" xr:uid="{00000000-0005-0000-0000-0000EC2C0000}"/>
    <cellStyle name="Linked Cell 7" xfId="11929" xr:uid="{00000000-0005-0000-0000-0000ED2C0000}"/>
    <cellStyle name="Linked Cell 8" xfId="11930" xr:uid="{00000000-0005-0000-0000-0000EE2C0000}"/>
    <cellStyle name="Linked Cell 9" xfId="11931" xr:uid="{00000000-0005-0000-0000-0000EF2C0000}"/>
    <cellStyle name="Neutral 10" xfId="11932" xr:uid="{00000000-0005-0000-0000-0000F02C0000}"/>
    <cellStyle name="Neutral 2" xfId="435" xr:uid="{00000000-0005-0000-0000-0000F12C0000}"/>
    <cellStyle name="Neutral 2 2" xfId="436" xr:uid="{00000000-0005-0000-0000-0000F22C0000}"/>
    <cellStyle name="Neutral 2 3" xfId="11933" xr:uid="{00000000-0005-0000-0000-0000F32C0000}"/>
    <cellStyle name="Neutral 3" xfId="437" xr:uid="{00000000-0005-0000-0000-0000F42C0000}"/>
    <cellStyle name="Neutral 3 2" xfId="11934" xr:uid="{00000000-0005-0000-0000-0000F52C0000}"/>
    <cellStyle name="Neutral 4" xfId="438" xr:uid="{00000000-0005-0000-0000-0000F62C0000}"/>
    <cellStyle name="Neutral 4 2" xfId="11935" xr:uid="{00000000-0005-0000-0000-0000F72C0000}"/>
    <cellStyle name="Neutral 5" xfId="11936" xr:uid="{00000000-0005-0000-0000-0000F82C0000}"/>
    <cellStyle name="Neutral 6" xfId="11937" xr:uid="{00000000-0005-0000-0000-0000F92C0000}"/>
    <cellStyle name="Neutral 7" xfId="11938" xr:uid="{00000000-0005-0000-0000-0000FA2C0000}"/>
    <cellStyle name="Neutral 8" xfId="11939" xr:uid="{00000000-0005-0000-0000-0000FB2C0000}"/>
    <cellStyle name="Neutral 9" xfId="11940" xr:uid="{00000000-0005-0000-0000-0000FC2C0000}"/>
    <cellStyle name="Normal" xfId="0" builtinId="0"/>
    <cellStyle name="Normal 10" xfId="439" xr:uid="{00000000-0005-0000-0000-0000FE2C0000}"/>
    <cellStyle name="Normal 10 2" xfId="440" xr:uid="{00000000-0005-0000-0000-0000FF2C0000}"/>
    <cellStyle name="Normal 10 2 2" xfId="441" xr:uid="{00000000-0005-0000-0000-0000002D0000}"/>
    <cellStyle name="Normal 10 2 2 2" xfId="442" xr:uid="{00000000-0005-0000-0000-0000012D0000}"/>
    <cellStyle name="Normal 10 2 2 2 2" xfId="443" xr:uid="{00000000-0005-0000-0000-0000022D0000}"/>
    <cellStyle name="Normal 10 2 2 3" xfId="444" xr:uid="{00000000-0005-0000-0000-0000032D0000}"/>
    <cellStyle name="Normal 10 2 3" xfId="445" xr:uid="{00000000-0005-0000-0000-0000042D0000}"/>
    <cellStyle name="Normal 10 2 3 2" xfId="446" xr:uid="{00000000-0005-0000-0000-0000052D0000}"/>
    <cellStyle name="Normal 10 2 4" xfId="447" xr:uid="{00000000-0005-0000-0000-0000062D0000}"/>
    <cellStyle name="Normal 10 2 5" xfId="852" xr:uid="{00000000-0005-0000-0000-0000072D0000}"/>
    <cellStyle name="Normal 10 3" xfId="448" xr:uid="{00000000-0005-0000-0000-0000082D0000}"/>
    <cellStyle name="Normal 10 3 2" xfId="449" xr:uid="{00000000-0005-0000-0000-0000092D0000}"/>
    <cellStyle name="Normal 10 3 2 2" xfId="450" xr:uid="{00000000-0005-0000-0000-00000A2D0000}"/>
    <cellStyle name="Normal 10 3 3" xfId="451" xr:uid="{00000000-0005-0000-0000-00000B2D0000}"/>
    <cellStyle name="Normal 10 3 4" xfId="11942" xr:uid="{00000000-0005-0000-0000-00000C2D0000}"/>
    <cellStyle name="Normal 10 4" xfId="452" xr:uid="{00000000-0005-0000-0000-00000D2D0000}"/>
    <cellStyle name="Normal 10 4 2" xfId="453" xr:uid="{00000000-0005-0000-0000-00000E2D0000}"/>
    <cellStyle name="Normal 10 4 2 2" xfId="454" xr:uid="{00000000-0005-0000-0000-00000F2D0000}"/>
    <cellStyle name="Normal 10 4 3" xfId="455" xr:uid="{00000000-0005-0000-0000-0000102D0000}"/>
    <cellStyle name="Normal 10 4 4" xfId="11943" xr:uid="{00000000-0005-0000-0000-0000112D0000}"/>
    <cellStyle name="Normal 10 5" xfId="456" xr:uid="{00000000-0005-0000-0000-0000122D0000}"/>
    <cellStyle name="Normal 10 5 2" xfId="457" xr:uid="{00000000-0005-0000-0000-0000132D0000}"/>
    <cellStyle name="Normal 10 5 2 2" xfId="458" xr:uid="{00000000-0005-0000-0000-0000142D0000}"/>
    <cellStyle name="Normal 10 5 3" xfId="459" xr:uid="{00000000-0005-0000-0000-0000152D0000}"/>
    <cellStyle name="Normal 10 5 4" xfId="11944" xr:uid="{00000000-0005-0000-0000-0000162D0000}"/>
    <cellStyle name="Normal 10 6" xfId="460" xr:uid="{00000000-0005-0000-0000-0000172D0000}"/>
    <cellStyle name="Normal 10 6 2" xfId="461" xr:uid="{00000000-0005-0000-0000-0000182D0000}"/>
    <cellStyle name="Normal 10 6 3" xfId="11945" xr:uid="{00000000-0005-0000-0000-0000192D0000}"/>
    <cellStyle name="Normal 10 7" xfId="462" xr:uid="{00000000-0005-0000-0000-00001A2D0000}"/>
    <cellStyle name="Normal 10 8" xfId="11941" xr:uid="{00000000-0005-0000-0000-00001B2D0000}"/>
    <cellStyle name="Normal 11" xfId="463" xr:uid="{00000000-0005-0000-0000-00001C2D0000}"/>
    <cellStyle name="Normal 11 2" xfId="11947" xr:uid="{00000000-0005-0000-0000-00001D2D0000}"/>
    <cellStyle name="Normal 11 2 2" xfId="11948" xr:uid="{00000000-0005-0000-0000-00001E2D0000}"/>
    <cellStyle name="Normal 11 3" xfId="11949" xr:uid="{00000000-0005-0000-0000-00001F2D0000}"/>
    <cellStyle name="Normal 11 4" xfId="11946" xr:uid="{00000000-0005-0000-0000-0000202D0000}"/>
    <cellStyle name="Normal 12" xfId="464" xr:uid="{00000000-0005-0000-0000-0000212D0000}"/>
    <cellStyle name="Normal 12 2" xfId="465" xr:uid="{00000000-0005-0000-0000-0000222D0000}"/>
    <cellStyle name="Normal 12 2 2" xfId="11952" xr:uid="{00000000-0005-0000-0000-0000232D0000}"/>
    <cellStyle name="Normal 12 2 2 2" xfId="11953" xr:uid="{00000000-0005-0000-0000-0000242D0000}"/>
    <cellStyle name="Normal 12 2 3" xfId="11951" xr:uid="{00000000-0005-0000-0000-0000252D0000}"/>
    <cellStyle name="Normal 12 3" xfId="11954" xr:uid="{00000000-0005-0000-0000-0000262D0000}"/>
    <cellStyle name="Normal 12 4" xfId="11955" xr:uid="{00000000-0005-0000-0000-0000272D0000}"/>
    <cellStyle name="Normal 12 5" xfId="11950" xr:uid="{00000000-0005-0000-0000-0000282D0000}"/>
    <cellStyle name="Normal 13" xfId="466" xr:uid="{00000000-0005-0000-0000-0000292D0000}"/>
    <cellStyle name="Normal 13 2" xfId="467" xr:uid="{00000000-0005-0000-0000-00002A2D0000}"/>
    <cellStyle name="Normal 13 2 2" xfId="11957" xr:uid="{00000000-0005-0000-0000-00002B2D0000}"/>
    <cellStyle name="Normal 13 3" xfId="468" xr:uid="{00000000-0005-0000-0000-00002C2D0000}"/>
    <cellStyle name="Normal 13 3 2" xfId="11958" xr:uid="{00000000-0005-0000-0000-00002D2D0000}"/>
    <cellStyle name="Normal 13 4" xfId="11956" xr:uid="{00000000-0005-0000-0000-00002E2D0000}"/>
    <cellStyle name="Normal 14" xfId="469" xr:uid="{00000000-0005-0000-0000-00002F2D0000}"/>
    <cellStyle name="Normal 14 2" xfId="11960" xr:uid="{00000000-0005-0000-0000-0000302D0000}"/>
    <cellStyle name="Normal 14 3" xfId="11961" xr:uid="{00000000-0005-0000-0000-0000312D0000}"/>
    <cellStyle name="Normal 14 4" xfId="11959" xr:uid="{00000000-0005-0000-0000-0000322D0000}"/>
    <cellStyle name="Normal 15" xfId="470" xr:uid="{00000000-0005-0000-0000-0000332D0000}"/>
    <cellStyle name="Normal 15 2" xfId="471" xr:uid="{00000000-0005-0000-0000-0000342D0000}"/>
    <cellStyle name="Normal 15 2 2" xfId="11963" xr:uid="{00000000-0005-0000-0000-0000352D0000}"/>
    <cellStyle name="Normal 15 3" xfId="472" xr:uid="{00000000-0005-0000-0000-0000362D0000}"/>
    <cellStyle name="Normal 15 4" xfId="11962" xr:uid="{00000000-0005-0000-0000-0000372D0000}"/>
    <cellStyle name="Normal 16" xfId="473" xr:uid="{00000000-0005-0000-0000-0000382D0000}"/>
    <cellStyle name="Normal 16 2" xfId="11964" xr:uid="{00000000-0005-0000-0000-0000392D0000}"/>
    <cellStyle name="Normal 17" xfId="474" xr:uid="{00000000-0005-0000-0000-00003A2D0000}"/>
    <cellStyle name="Normal 17 2" xfId="11965" xr:uid="{00000000-0005-0000-0000-00003B2D0000}"/>
    <cellStyle name="Normal 18" xfId="475" xr:uid="{00000000-0005-0000-0000-00003C2D0000}"/>
    <cellStyle name="Normal 18 2" xfId="11967" xr:uid="{00000000-0005-0000-0000-00003D2D0000}"/>
    <cellStyle name="Normal 18 3" xfId="11966" xr:uid="{00000000-0005-0000-0000-00003E2D0000}"/>
    <cellStyle name="Normal 19" xfId="476" xr:uid="{00000000-0005-0000-0000-00003F2D0000}"/>
    <cellStyle name="Normal 19 2" xfId="11968" xr:uid="{00000000-0005-0000-0000-0000402D0000}"/>
    <cellStyle name="Normal 2" xfId="12" xr:uid="{00000000-0005-0000-0000-0000412D0000}"/>
    <cellStyle name="Normal 2 10" xfId="11970" xr:uid="{00000000-0005-0000-0000-0000422D0000}"/>
    <cellStyle name="Normal 2 11" xfId="11971" xr:uid="{00000000-0005-0000-0000-0000432D0000}"/>
    <cellStyle name="Normal 2 12" xfId="11969" xr:uid="{00000000-0005-0000-0000-0000442D0000}"/>
    <cellStyle name="Normal 2 2" xfId="13" xr:uid="{00000000-0005-0000-0000-0000452D0000}"/>
    <cellStyle name="Normal 2 2 2" xfId="478" xr:uid="{00000000-0005-0000-0000-0000462D0000}"/>
    <cellStyle name="Normal 2 2 2 2" xfId="11974" xr:uid="{00000000-0005-0000-0000-0000472D0000}"/>
    <cellStyle name="Normal 2 2 2 3" xfId="11975" xr:uid="{00000000-0005-0000-0000-0000482D0000}"/>
    <cellStyle name="Normal 2 2 2 4" xfId="11973" xr:uid="{00000000-0005-0000-0000-0000492D0000}"/>
    <cellStyle name="Normal 2 2 3" xfId="479" xr:uid="{00000000-0005-0000-0000-00004A2D0000}"/>
    <cellStyle name="Normal 2 2 3 2" xfId="11976" xr:uid="{00000000-0005-0000-0000-00004B2D0000}"/>
    <cellStyle name="Normal 2 2 4" xfId="477" xr:uid="{00000000-0005-0000-0000-00004C2D0000}"/>
    <cellStyle name="Normal 2 2 4 2" xfId="11977" xr:uid="{00000000-0005-0000-0000-00004D2D0000}"/>
    <cellStyle name="Normal 2 2 5" xfId="11978" xr:uid="{00000000-0005-0000-0000-00004E2D0000}"/>
    <cellStyle name="Normal 2 2 6" xfId="11972" xr:uid="{00000000-0005-0000-0000-00004F2D0000}"/>
    <cellStyle name="Normal 2 3" xfId="26" xr:uid="{00000000-0005-0000-0000-0000502D0000}"/>
    <cellStyle name="Normal 2 3 2" xfId="480" xr:uid="{00000000-0005-0000-0000-0000512D0000}"/>
    <cellStyle name="Normal 2 3 2 2" xfId="11980" xr:uid="{00000000-0005-0000-0000-0000522D0000}"/>
    <cellStyle name="Normal 2 3 2 3" xfId="11979" xr:uid="{00000000-0005-0000-0000-0000532D0000}"/>
    <cellStyle name="Normal 2 3 3" xfId="11981" xr:uid="{00000000-0005-0000-0000-0000542D0000}"/>
    <cellStyle name="Normal 2 4" xfId="481" xr:uid="{00000000-0005-0000-0000-0000552D0000}"/>
    <cellStyle name="Normal 2 4 2" xfId="482" xr:uid="{00000000-0005-0000-0000-0000562D0000}"/>
    <cellStyle name="Normal 2 4 2 2" xfId="11983" xr:uid="{00000000-0005-0000-0000-0000572D0000}"/>
    <cellStyle name="Normal 2 4 3" xfId="11982" xr:uid="{00000000-0005-0000-0000-0000582D0000}"/>
    <cellStyle name="Normal 2 5" xfId="483" xr:uid="{00000000-0005-0000-0000-0000592D0000}"/>
    <cellStyle name="Normal 2 5 2" xfId="11985" xr:uid="{00000000-0005-0000-0000-00005A2D0000}"/>
    <cellStyle name="Normal 2 5 3" xfId="11984" xr:uid="{00000000-0005-0000-0000-00005B2D0000}"/>
    <cellStyle name="Normal 2 6" xfId="484" xr:uid="{00000000-0005-0000-0000-00005C2D0000}"/>
    <cellStyle name="Normal 2 6 2" xfId="11986" xr:uid="{00000000-0005-0000-0000-00005D2D0000}"/>
    <cellStyle name="Normal 2 7" xfId="11987" xr:uid="{00000000-0005-0000-0000-00005E2D0000}"/>
    <cellStyle name="Normal 2 8" xfId="11988" xr:uid="{00000000-0005-0000-0000-00005F2D0000}"/>
    <cellStyle name="Normal 2 8 2" xfId="11989" xr:uid="{00000000-0005-0000-0000-0000602D0000}"/>
    <cellStyle name="Normal 2 9" xfId="11990" xr:uid="{00000000-0005-0000-0000-0000612D0000}"/>
    <cellStyle name="Normal 2_SC IP analytical dataset summary part 1 2011-01-29" xfId="485" xr:uid="{00000000-0005-0000-0000-0000622D0000}"/>
    <cellStyle name="Normal 20" xfId="843" xr:uid="{00000000-0005-0000-0000-0000632D0000}"/>
    <cellStyle name="Normal 20 2" xfId="11991" xr:uid="{00000000-0005-0000-0000-0000642D0000}"/>
    <cellStyle name="Normal 21" xfId="844" xr:uid="{00000000-0005-0000-0000-0000652D0000}"/>
    <cellStyle name="Normal 21 2" xfId="11993" xr:uid="{00000000-0005-0000-0000-0000662D0000}"/>
    <cellStyle name="Normal 21 3" xfId="11992" xr:uid="{00000000-0005-0000-0000-0000672D0000}"/>
    <cellStyle name="Normal 22" xfId="847" xr:uid="{00000000-0005-0000-0000-0000682D0000}"/>
    <cellStyle name="Normal 22 2" xfId="11994" xr:uid="{00000000-0005-0000-0000-0000692D0000}"/>
    <cellStyle name="Normal 23" xfId="11995" xr:uid="{00000000-0005-0000-0000-00006A2D0000}"/>
    <cellStyle name="Normal 24" xfId="11996" xr:uid="{00000000-0005-0000-0000-00006B2D0000}"/>
    <cellStyle name="Normal 25" xfId="845" xr:uid="{00000000-0005-0000-0000-00006C2D0000}"/>
    <cellStyle name="Normal 25 2" xfId="11997" xr:uid="{00000000-0005-0000-0000-00006D2D0000}"/>
    <cellStyle name="Normal 26" xfId="11998" xr:uid="{00000000-0005-0000-0000-00006E2D0000}"/>
    <cellStyle name="Normal 27" xfId="11999" xr:uid="{00000000-0005-0000-0000-00006F2D0000}"/>
    <cellStyle name="Normal 28" xfId="28172" xr:uid="{00000000-0005-0000-0000-0000702D0000}"/>
    <cellStyle name="Normal 29" xfId="848" xr:uid="{00000000-0005-0000-0000-0000712D0000}"/>
    <cellStyle name="Normal 3" xfId="14" xr:uid="{00000000-0005-0000-0000-0000722D0000}"/>
    <cellStyle name="Normal 3 10" xfId="486" xr:uid="{00000000-0005-0000-0000-0000732D0000}"/>
    <cellStyle name="Normal 3 11" xfId="12000" xr:uid="{00000000-0005-0000-0000-0000742D0000}"/>
    <cellStyle name="Normal 3 2" xfId="27" xr:uid="{00000000-0005-0000-0000-0000752D0000}"/>
    <cellStyle name="Normal 3 2 2" xfId="487" xr:uid="{00000000-0005-0000-0000-0000762D0000}"/>
    <cellStyle name="Normal 3 2 2 2" xfId="12002" xr:uid="{00000000-0005-0000-0000-0000772D0000}"/>
    <cellStyle name="Normal 3 2 3" xfId="12003" xr:uid="{00000000-0005-0000-0000-0000782D0000}"/>
    <cellStyle name="Normal 3 2 4" xfId="12004" xr:uid="{00000000-0005-0000-0000-0000792D0000}"/>
    <cellStyle name="Normal 3 2 5" xfId="12005" xr:uid="{00000000-0005-0000-0000-00007A2D0000}"/>
    <cellStyle name="Normal 3 2 6" xfId="12001" xr:uid="{00000000-0005-0000-0000-00007B2D0000}"/>
    <cellStyle name="Normal 3 3" xfId="488" xr:uid="{00000000-0005-0000-0000-00007C2D0000}"/>
    <cellStyle name="Normal 3 3 2" xfId="489" xr:uid="{00000000-0005-0000-0000-00007D2D0000}"/>
    <cellStyle name="Normal 3 3 2 2" xfId="490" xr:uid="{00000000-0005-0000-0000-00007E2D0000}"/>
    <cellStyle name="Normal 3 3 2 2 2" xfId="491" xr:uid="{00000000-0005-0000-0000-00007F2D0000}"/>
    <cellStyle name="Normal 3 3 2 3" xfId="492" xr:uid="{00000000-0005-0000-0000-0000802D0000}"/>
    <cellStyle name="Normal 3 3 2 4" xfId="12007" xr:uid="{00000000-0005-0000-0000-0000812D0000}"/>
    <cellStyle name="Normal 3 3 3" xfId="493" xr:uid="{00000000-0005-0000-0000-0000822D0000}"/>
    <cellStyle name="Normal 3 3 3 2" xfId="494" xr:uid="{00000000-0005-0000-0000-0000832D0000}"/>
    <cellStyle name="Normal 3 3 3 3" xfId="12008" xr:uid="{00000000-0005-0000-0000-0000842D0000}"/>
    <cellStyle name="Normal 3 3 4" xfId="495" xr:uid="{00000000-0005-0000-0000-0000852D0000}"/>
    <cellStyle name="Normal 3 3 4 2" xfId="12009" xr:uid="{00000000-0005-0000-0000-0000862D0000}"/>
    <cellStyle name="Normal 3 3 5" xfId="12006" xr:uid="{00000000-0005-0000-0000-0000872D0000}"/>
    <cellStyle name="Normal 3 4" xfId="496" xr:uid="{00000000-0005-0000-0000-0000882D0000}"/>
    <cellStyle name="Normal 3 4 2" xfId="497" xr:uid="{00000000-0005-0000-0000-0000892D0000}"/>
    <cellStyle name="Normal 3 4 2 2" xfId="498" xr:uid="{00000000-0005-0000-0000-00008A2D0000}"/>
    <cellStyle name="Normal 3 4 3" xfId="499" xr:uid="{00000000-0005-0000-0000-00008B2D0000}"/>
    <cellStyle name="Normal 3 4 4" xfId="12010" xr:uid="{00000000-0005-0000-0000-00008C2D0000}"/>
    <cellStyle name="Normal 3 5" xfId="500" xr:uid="{00000000-0005-0000-0000-00008D2D0000}"/>
    <cellStyle name="Normal 3 5 2" xfId="501" xr:uid="{00000000-0005-0000-0000-00008E2D0000}"/>
    <cellStyle name="Normal 3 5 2 2" xfId="502" xr:uid="{00000000-0005-0000-0000-00008F2D0000}"/>
    <cellStyle name="Normal 3 5 3" xfId="503" xr:uid="{00000000-0005-0000-0000-0000902D0000}"/>
    <cellStyle name="Normal 3 5 4" xfId="12011" xr:uid="{00000000-0005-0000-0000-0000912D0000}"/>
    <cellStyle name="Normal 3 6" xfId="504" xr:uid="{00000000-0005-0000-0000-0000922D0000}"/>
    <cellStyle name="Normal 3 6 2" xfId="505" xr:uid="{00000000-0005-0000-0000-0000932D0000}"/>
    <cellStyle name="Normal 3 6 2 2" xfId="506" xr:uid="{00000000-0005-0000-0000-0000942D0000}"/>
    <cellStyle name="Normal 3 6 3" xfId="507" xr:uid="{00000000-0005-0000-0000-0000952D0000}"/>
    <cellStyle name="Normal 3 6 4" xfId="12012" xr:uid="{00000000-0005-0000-0000-0000962D0000}"/>
    <cellStyle name="Normal 3 7" xfId="508" xr:uid="{00000000-0005-0000-0000-0000972D0000}"/>
    <cellStyle name="Normal 3 7 2" xfId="509" xr:uid="{00000000-0005-0000-0000-0000982D0000}"/>
    <cellStyle name="Normal 3 8" xfId="510" xr:uid="{00000000-0005-0000-0000-0000992D0000}"/>
    <cellStyle name="Normal 3 9" xfId="511" xr:uid="{00000000-0005-0000-0000-00009A2D0000}"/>
    <cellStyle name="Normal 3_Sheet1" xfId="512" xr:uid="{00000000-0005-0000-0000-00009B2D0000}"/>
    <cellStyle name="Normal 30" xfId="28173" xr:uid="{00000000-0005-0000-0000-00009C2D0000}"/>
    <cellStyle name="Normal 31" xfId="28180" xr:uid="{00000000-0005-0000-0000-00009D2D0000}"/>
    <cellStyle name="Normal 32" xfId="513" xr:uid="{00000000-0005-0000-0000-00009E2D0000}"/>
    <cellStyle name="Normal 34" xfId="514" xr:uid="{00000000-0005-0000-0000-00009F2D0000}"/>
    <cellStyle name="Normal 4" xfId="23" xr:uid="{00000000-0005-0000-0000-0000A02D0000}"/>
    <cellStyle name="Normal 4 2" xfId="516" xr:uid="{00000000-0005-0000-0000-0000A12D0000}"/>
    <cellStyle name="Normal 4 2 2" xfId="12015" xr:uid="{00000000-0005-0000-0000-0000A22D0000}"/>
    <cellStyle name="Normal 4 2 3" xfId="12014" xr:uid="{00000000-0005-0000-0000-0000A32D0000}"/>
    <cellStyle name="Normal 4 3" xfId="517" xr:uid="{00000000-0005-0000-0000-0000A42D0000}"/>
    <cellStyle name="Normal 4 3 2" xfId="518" xr:uid="{00000000-0005-0000-0000-0000A52D0000}"/>
    <cellStyle name="Normal 4 3 3" xfId="12016" xr:uid="{00000000-0005-0000-0000-0000A62D0000}"/>
    <cellStyle name="Normal 4 4" xfId="519" xr:uid="{00000000-0005-0000-0000-0000A72D0000}"/>
    <cellStyle name="Normal 4 4 2" xfId="520" xr:uid="{00000000-0005-0000-0000-0000A82D0000}"/>
    <cellStyle name="Normal 4 4 3" xfId="12017" xr:uid="{00000000-0005-0000-0000-0000A92D0000}"/>
    <cellStyle name="Normal 4 5" xfId="515" xr:uid="{00000000-0005-0000-0000-0000AA2D0000}"/>
    <cellStyle name="Normal 4 5 2" xfId="12018" xr:uid="{00000000-0005-0000-0000-0000AB2D0000}"/>
    <cellStyle name="Normal 4 6" xfId="12019" xr:uid="{00000000-0005-0000-0000-0000AC2D0000}"/>
    <cellStyle name="Normal 4 7" xfId="12013" xr:uid="{00000000-0005-0000-0000-0000AD2D0000}"/>
    <cellStyle name="Normal 5" xfId="15" xr:uid="{00000000-0005-0000-0000-0000AE2D0000}"/>
    <cellStyle name="Normal 5 2" xfId="521" xr:uid="{00000000-0005-0000-0000-0000AF2D0000}"/>
    <cellStyle name="Normal 5 2 2" xfId="522" xr:uid="{00000000-0005-0000-0000-0000B02D0000}"/>
    <cellStyle name="Normal 5 2 2 2" xfId="523" xr:uid="{00000000-0005-0000-0000-0000B12D0000}"/>
    <cellStyle name="Normal 5 2 2 2 2" xfId="524" xr:uid="{00000000-0005-0000-0000-0000B22D0000}"/>
    <cellStyle name="Normal 5 2 2 3" xfId="525" xr:uid="{00000000-0005-0000-0000-0000B32D0000}"/>
    <cellStyle name="Normal 5 2 3" xfId="526" xr:uid="{00000000-0005-0000-0000-0000B42D0000}"/>
    <cellStyle name="Normal 5 2 3 2" xfId="527" xr:uid="{00000000-0005-0000-0000-0000B52D0000}"/>
    <cellStyle name="Normal 5 2 4" xfId="528" xr:uid="{00000000-0005-0000-0000-0000B62D0000}"/>
    <cellStyle name="Normal 5 2 5" xfId="12020" xr:uid="{00000000-0005-0000-0000-0000B72D0000}"/>
    <cellStyle name="Normal 5 3" xfId="529" xr:uid="{00000000-0005-0000-0000-0000B82D0000}"/>
    <cellStyle name="Normal 5 3 2" xfId="530" xr:uid="{00000000-0005-0000-0000-0000B92D0000}"/>
    <cellStyle name="Normal 5 3 2 2" xfId="531" xr:uid="{00000000-0005-0000-0000-0000BA2D0000}"/>
    <cellStyle name="Normal 5 3 3" xfId="532" xr:uid="{00000000-0005-0000-0000-0000BB2D0000}"/>
    <cellStyle name="Normal 5 3 4" xfId="12021" xr:uid="{00000000-0005-0000-0000-0000BC2D0000}"/>
    <cellStyle name="Normal 5 4" xfId="533" xr:uid="{00000000-0005-0000-0000-0000BD2D0000}"/>
    <cellStyle name="Normal 5 4 2" xfId="534" xr:uid="{00000000-0005-0000-0000-0000BE2D0000}"/>
    <cellStyle name="Normal 5 4 2 2" xfId="535" xr:uid="{00000000-0005-0000-0000-0000BF2D0000}"/>
    <cellStyle name="Normal 5 4 3" xfId="536" xr:uid="{00000000-0005-0000-0000-0000C02D0000}"/>
    <cellStyle name="Normal 5 5" xfId="537" xr:uid="{00000000-0005-0000-0000-0000C12D0000}"/>
    <cellStyle name="Normal 5 5 2" xfId="538" xr:uid="{00000000-0005-0000-0000-0000C22D0000}"/>
    <cellStyle name="Normal 5 5 2 2" xfId="539" xr:uid="{00000000-0005-0000-0000-0000C32D0000}"/>
    <cellStyle name="Normal 5 5 3" xfId="540" xr:uid="{00000000-0005-0000-0000-0000C42D0000}"/>
    <cellStyle name="Normal 5 6" xfId="541" xr:uid="{00000000-0005-0000-0000-0000C52D0000}"/>
    <cellStyle name="Normal 5 6 2" xfId="542" xr:uid="{00000000-0005-0000-0000-0000C62D0000}"/>
    <cellStyle name="Normal 5 7" xfId="543" xr:uid="{00000000-0005-0000-0000-0000C72D0000}"/>
    <cellStyle name="Normal 5 8" xfId="544" xr:uid="{00000000-0005-0000-0000-0000C82D0000}"/>
    <cellStyle name="Normal 5 9" xfId="545" xr:uid="{00000000-0005-0000-0000-0000C92D0000}"/>
    <cellStyle name="Normal 6" xfId="29" xr:uid="{00000000-0005-0000-0000-0000CA2D0000}"/>
    <cellStyle name="Normal 6 2" xfId="547" xr:uid="{00000000-0005-0000-0000-0000CB2D0000}"/>
    <cellStyle name="Normal 6 2 2" xfId="548" xr:uid="{00000000-0005-0000-0000-0000CC2D0000}"/>
    <cellStyle name="Normal 6 2 2 2" xfId="549" xr:uid="{00000000-0005-0000-0000-0000CD2D0000}"/>
    <cellStyle name="Normal 6 2 2 2 2" xfId="550" xr:uid="{00000000-0005-0000-0000-0000CE2D0000}"/>
    <cellStyle name="Normal 6 2 2 3" xfId="551" xr:uid="{00000000-0005-0000-0000-0000CF2D0000}"/>
    <cellStyle name="Normal 6 2 2 4" xfId="12024" xr:uid="{00000000-0005-0000-0000-0000D02D0000}"/>
    <cellStyle name="Normal 6 2 3" xfId="552" xr:uid="{00000000-0005-0000-0000-0000D12D0000}"/>
    <cellStyle name="Normal 6 2 3 2" xfId="553" xr:uid="{00000000-0005-0000-0000-0000D22D0000}"/>
    <cellStyle name="Normal 6 2 4" xfId="554" xr:uid="{00000000-0005-0000-0000-0000D32D0000}"/>
    <cellStyle name="Normal 6 2 5" xfId="12023" xr:uid="{00000000-0005-0000-0000-0000D42D0000}"/>
    <cellStyle name="Normal 6 3" xfId="555" xr:uid="{00000000-0005-0000-0000-0000D52D0000}"/>
    <cellStyle name="Normal 6 3 2" xfId="556" xr:uid="{00000000-0005-0000-0000-0000D62D0000}"/>
    <cellStyle name="Normal 6 3 2 2" xfId="557" xr:uid="{00000000-0005-0000-0000-0000D72D0000}"/>
    <cellStyle name="Normal 6 3 3" xfId="558" xr:uid="{00000000-0005-0000-0000-0000D82D0000}"/>
    <cellStyle name="Normal 6 3 4" xfId="12025" xr:uid="{00000000-0005-0000-0000-0000D92D0000}"/>
    <cellStyle name="Normal 6 4" xfId="559" xr:uid="{00000000-0005-0000-0000-0000DA2D0000}"/>
    <cellStyle name="Normal 6 4 2" xfId="560" xr:uid="{00000000-0005-0000-0000-0000DB2D0000}"/>
    <cellStyle name="Normal 6 4 2 2" xfId="561" xr:uid="{00000000-0005-0000-0000-0000DC2D0000}"/>
    <cellStyle name="Normal 6 4 3" xfId="562" xr:uid="{00000000-0005-0000-0000-0000DD2D0000}"/>
    <cellStyle name="Normal 6 4 4" xfId="12026" xr:uid="{00000000-0005-0000-0000-0000DE2D0000}"/>
    <cellStyle name="Normal 6 5" xfId="563" xr:uid="{00000000-0005-0000-0000-0000DF2D0000}"/>
    <cellStyle name="Normal 6 5 2" xfId="564" xr:uid="{00000000-0005-0000-0000-0000E02D0000}"/>
    <cellStyle name="Normal 6 5 2 2" xfId="565" xr:uid="{00000000-0005-0000-0000-0000E12D0000}"/>
    <cellStyle name="Normal 6 5 3" xfId="566" xr:uid="{00000000-0005-0000-0000-0000E22D0000}"/>
    <cellStyle name="Normal 6 5 4" xfId="12027" xr:uid="{00000000-0005-0000-0000-0000E32D0000}"/>
    <cellStyle name="Normal 6 6" xfId="567" xr:uid="{00000000-0005-0000-0000-0000E42D0000}"/>
    <cellStyle name="Normal 6 6 2" xfId="568" xr:uid="{00000000-0005-0000-0000-0000E52D0000}"/>
    <cellStyle name="Normal 6 6 3" xfId="12028" xr:uid="{00000000-0005-0000-0000-0000E62D0000}"/>
    <cellStyle name="Normal 6 7" xfId="569" xr:uid="{00000000-0005-0000-0000-0000E72D0000}"/>
    <cellStyle name="Normal 6 8" xfId="546" xr:uid="{00000000-0005-0000-0000-0000E82D0000}"/>
    <cellStyle name="Normal 6 9" xfId="12022" xr:uid="{00000000-0005-0000-0000-0000E92D0000}"/>
    <cellStyle name="Normal 7" xfId="570" xr:uid="{00000000-0005-0000-0000-0000EA2D0000}"/>
    <cellStyle name="Normal 7 2" xfId="571" xr:uid="{00000000-0005-0000-0000-0000EB2D0000}"/>
    <cellStyle name="Normal 7 2 2" xfId="572" xr:uid="{00000000-0005-0000-0000-0000EC2D0000}"/>
    <cellStyle name="Normal 7 2 2 2" xfId="573" xr:uid="{00000000-0005-0000-0000-0000ED2D0000}"/>
    <cellStyle name="Normal 7 2 2 2 2" xfId="574" xr:uid="{00000000-0005-0000-0000-0000EE2D0000}"/>
    <cellStyle name="Normal 7 2 2 3" xfId="575" xr:uid="{00000000-0005-0000-0000-0000EF2D0000}"/>
    <cellStyle name="Normal 7 2 2 4" xfId="12031" xr:uid="{00000000-0005-0000-0000-0000F02D0000}"/>
    <cellStyle name="Normal 7 2 3" xfId="576" xr:uid="{00000000-0005-0000-0000-0000F12D0000}"/>
    <cellStyle name="Normal 7 2 3 2" xfId="577" xr:uid="{00000000-0005-0000-0000-0000F22D0000}"/>
    <cellStyle name="Normal 7 2 4" xfId="578" xr:uid="{00000000-0005-0000-0000-0000F32D0000}"/>
    <cellStyle name="Normal 7 2 5" xfId="12030" xr:uid="{00000000-0005-0000-0000-0000F42D0000}"/>
    <cellStyle name="Normal 7 3" xfId="579" xr:uid="{00000000-0005-0000-0000-0000F52D0000}"/>
    <cellStyle name="Normal 7 3 2" xfId="580" xr:uid="{00000000-0005-0000-0000-0000F62D0000}"/>
    <cellStyle name="Normal 7 3 2 2" xfId="581" xr:uid="{00000000-0005-0000-0000-0000F72D0000}"/>
    <cellStyle name="Normal 7 3 3" xfId="582" xr:uid="{00000000-0005-0000-0000-0000F82D0000}"/>
    <cellStyle name="Normal 7 3 4" xfId="12032" xr:uid="{00000000-0005-0000-0000-0000F92D0000}"/>
    <cellStyle name="Normal 7 4" xfId="583" xr:uid="{00000000-0005-0000-0000-0000FA2D0000}"/>
    <cellStyle name="Normal 7 4 2" xfId="584" xr:uid="{00000000-0005-0000-0000-0000FB2D0000}"/>
    <cellStyle name="Normal 7 4 2 2" xfId="585" xr:uid="{00000000-0005-0000-0000-0000FC2D0000}"/>
    <cellStyle name="Normal 7 4 3" xfId="586" xr:uid="{00000000-0005-0000-0000-0000FD2D0000}"/>
    <cellStyle name="Normal 7 4 4" xfId="12033" xr:uid="{00000000-0005-0000-0000-0000FE2D0000}"/>
    <cellStyle name="Normal 7 5" xfId="587" xr:uid="{00000000-0005-0000-0000-0000FF2D0000}"/>
    <cellStyle name="Normal 7 5 2" xfId="588" xr:uid="{00000000-0005-0000-0000-0000002E0000}"/>
    <cellStyle name="Normal 7 5 2 2" xfId="589" xr:uid="{00000000-0005-0000-0000-0000012E0000}"/>
    <cellStyle name="Normal 7 5 3" xfId="590" xr:uid="{00000000-0005-0000-0000-0000022E0000}"/>
    <cellStyle name="Normal 7 5 4" xfId="12034" xr:uid="{00000000-0005-0000-0000-0000032E0000}"/>
    <cellStyle name="Normal 7 6" xfId="591" xr:uid="{00000000-0005-0000-0000-0000042E0000}"/>
    <cellStyle name="Normal 7 6 2" xfId="592" xr:uid="{00000000-0005-0000-0000-0000052E0000}"/>
    <cellStyle name="Normal 7 7" xfId="593" xr:uid="{00000000-0005-0000-0000-0000062E0000}"/>
    <cellStyle name="Normal 7 8" xfId="12029" xr:uid="{00000000-0005-0000-0000-0000072E0000}"/>
    <cellStyle name="Normal 8" xfId="594" xr:uid="{00000000-0005-0000-0000-0000082E0000}"/>
    <cellStyle name="Normal 8 2" xfId="595" xr:uid="{00000000-0005-0000-0000-0000092E0000}"/>
    <cellStyle name="Normal 8 2 2" xfId="596" xr:uid="{00000000-0005-0000-0000-00000A2E0000}"/>
    <cellStyle name="Normal 8 2 2 2" xfId="597" xr:uid="{00000000-0005-0000-0000-00000B2E0000}"/>
    <cellStyle name="Normal 8 2 2 2 2" xfId="598" xr:uid="{00000000-0005-0000-0000-00000C2E0000}"/>
    <cellStyle name="Normal 8 2 2 3" xfId="599" xr:uid="{00000000-0005-0000-0000-00000D2E0000}"/>
    <cellStyle name="Normal 8 2 2 4" xfId="12037" xr:uid="{00000000-0005-0000-0000-00000E2E0000}"/>
    <cellStyle name="Normal 8 2 3" xfId="600" xr:uid="{00000000-0005-0000-0000-00000F2E0000}"/>
    <cellStyle name="Normal 8 2 3 2" xfId="601" xr:uid="{00000000-0005-0000-0000-0000102E0000}"/>
    <cellStyle name="Normal 8 2 4" xfId="602" xr:uid="{00000000-0005-0000-0000-0000112E0000}"/>
    <cellStyle name="Normal 8 2 5" xfId="12036" xr:uid="{00000000-0005-0000-0000-0000122E0000}"/>
    <cellStyle name="Normal 8 3" xfId="603" xr:uid="{00000000-0005-0000-0000-0000132E0000}"/>
    <cellStyle name="Normal 8 3 2" xfId="604" xr:uid="{00000000-0005-0000-0000-0000142E0000}"/>
    <cellStyle name="Normal 8 3 2 2" xfId="605" xr:uid="{00000000-0005-0000-0000-0000152E0000}"/>
    <cellStyle name="Normal 8 3 3" xfId="606" xr:uid="{00000000-0005-0000-0000-0000162E0000}"/>
    <cellStyle name="Normal 8 3 4" xfId="12038" xr:uid="{00000000-0005-0000-0000-0000172E0000}"/>
    <cellStyle name="Normal 8 4" xfId="607" xr:uid="{00000000-0005-0000-0000-0000182E0000}"/>
    <cellStyle name="Normal 8 4 2" xfId="608" xr:uid="{00000000-0005-0000-0000-0000192E0000}"/>
    <cellStyle name="Normal 8 4 2 2" xfId="609" xr:uid="{00000000-0005-0000-0000-00001A2E0000}"/>
    <cellStyle name="Normal 8 4 3" xfId="610" xr:uid="{00000000-0005-0000-0000-00001B2E0000}"/>
    <cellStyle name="Normal 8 4 4" xfId="12039" xr:uid="{00000000-0005-0000-0000-00001C2E0000}"/>
    <cellStyle name="Normal 8 5" xfId="611" xr:uid="{00000000-0005-0000-0000-00001D2E0000}"/>
    <cellStyle name="Normal 8 5 2" xfId="612" xr:uid="{00000000-0005-0000-0000-00001E2E0000}"/>
    <cellStyle name="Normal 8 5 2 2" xfId="613" xr:uid="{00000000-0005-0000-0000-00001F2E0000}"/>
    <cellStyle name="Normal 8 5 3" xfId="614" xr:uid="{00000000-0005-0000-0000-0000202E0000}"/>
    <cellStyle name="Normal 8 5 4" xfId="12040" xr:uid="{00000000-0005-0000-0000-0000212E0000}"/>
    <cellStyle name="Normal 8 6" xfId="615" xr:uid="{00000000-0005-0000-0000-0000222E0000}"/>
    <cellStyle name="Normal 8 6 2" xfId="616" xr:uid="{00000000-0005-0000-0000-0000232E0000}"/>
    <cellStyle name="Normal 8 6 3" xfId="12041" xr:uid="{00000000-0005-0000-0000-0000242E0000}"/>
    <cellStyle name="Normal 8 7" xfId="617" xr:uid="{00000000-0005-0000-0000-0000252E0000}"/>
    <cellStyle name="Normal 8 8" xfId="12035" xr:uid="{00000000-0005-0000-0000-0000262E0000}"/>
    <cellStyle name="Normal 9" xfId="618" xr:uid="{00000000-0005-0000-0000-0000272E0000}"/>
    <cellStyle name="Normal 9 2" xfId="619" xr:uid="{00000000-0005-0000-0000-0000282E0000}"/>
    <cellStyle name="Normal 9 2 2" xfId="620" xr:uid="{00000000-0005-0000-0000-0000292E0000}"/>
    <cellStyle name="Normal 9 2 2 2" xfId="621" xr:uid="{00000000-0005-0000-0000-00002A2E0000}"/>
    <cellStyle name="Normal 9 2 2 2 2" xfId="622" xr:uid="{00000000-0005-0000-0000-00002B2E0000}"/>
    <cellStyle name="Normal 9 2 2 3" xfId="623" xr:uid="{00000000-0005-0000-0000-00002C2E0000}"/>
    <cellStyle name="Normal 9 2 2 4" xfId="12044" xr:uid="{00000000-0005-0000-0000-00002D2E0000}"/>
    <cellStyle name="Normal 9 2 3" xfId="624" xr:uid="{00000000-0005-0000-0000-00002E2E0000}"/>
    <cellStyle name="Normal 9 2 3 2" xfId="625" xr:uid="{00000000-0005-0000-0000-00002F2E0000}"/>
    <cellStyle name="Normal 9 2 4" xfId="626" xr:uid="{00000000-0005-0000-0000-0000302E0000}"/>
    <cellStyle name="Normal 9 2 5" xfId="12043" xr:uid="{00000000-0005-0000-0000-0000312E0000}"/>
    <cellStyle name="Normal 9 3" xfId="627" xr:uid="{00000000-0005-0000-0000-0000322E0000}"/>
    <cellStyle name="Normal 9 3 2" xfId="628" xr:uid="{00000000-0005-0000-0000-0000332E0000}"/>
    <cellStyle name="Normal 9 3 2 2" xfId="629" xr:uid="{00000000-0005-0000-0000-0000342E0000}"/>
    <cellStyle name="Normal 9 3 3" xfId="630" xr:uid="{00000000-0005-0000-0000-0000352E0000}"/>
    <cellStyle name="Normal 9 3 4" xfId="12045" xr:uid="{00000000-0005-0000-0000-0000362E0000}"/>
    <cellStyle name="Normal 9 4" xfId="631" xr:uid="{00000000-0005-0000-0000-0000372E0000}"/>
    <cellStyle name="Normal 9 4 2" xfId="632" xr:uid="{00000000-0005-0000-0000-0000382E0000}"/>
    <cellStyle name="Normal 9 4 2 2" xfId="633" xr:uid="{00000000-0005-0000-0000-0000392E0000}"/>
    <cellStyle name="Normal 9 4 3" xfId="634" xr:uid="{00000000-0005-0000-0000-00003A2E0000}"/>
    <cellStyle name="Normal 9 4 4" xfId="12046" xr:uid="{00000000-0005-0000-0000-00003B2E0000}"/>
    <cellStyle name="Normal 9 5" xfId="635" xr:uid="{00000000-0005-0000-0000-00003C2E0000}"/>
    <cellStyle name="Normal 9 5 2" xfId="636" xr:uid="{00000000-0005-0000-0000-00003D2E0000}"/>
    <cellStyle name="Normal 9 5 2 2" xfId="637" xr:uid="{00000000-0005-0000-0000-00003E2E0000}"/>
    <cellStyle name="Normal 9 5 3" xfId="638" xr:uid="{00000000-0005-0000-0000-00003F2E0000}"/>
    <cellStyle name="Normal 9 5 4" xfId="12047" xr:uid="{00000000-0005-0000-0000-0000402E0000}"/>
    <cellStyle name="Normal 9 6" xfId="639" xr:uid="{00000000-0005-0000-0000-0000412E0000}"/>
    <cellStyle name="Normal 9 6 2" xfId="640" xr:uid="{00000000-0005-0000-0000-0000422E0000}"/>
    <cellStyle name="Normal 9 6 3" xfId="12048" xr:uid="{00000000-0005-0000-0000-0000432E0000}"/>
    <cellStyle name="Normal 9 7" xfId="641" xr:uid="{00000000-0005-0000-0000-0000442E0000}"/>
    <cellStyle name="Normal 9 7 2" xfId="12049" xr:uid="{00000000-0005-0000-0000-0000452E0000}"/>
    <cellStyle name="Normal 9 8" xfId="12050" xr:uid="{00000000-0005-0000-0000-0000462E0000}"/>
    <cellStyle name="Normal 9 9" xfId="12042" xr:uid="{00000000-0005-0000-0000-0000472E0000}"/>
    <cellStyle name="Note 10" xfId="12051" xr:uid="{00000000-0005-0000-0000-0000482E0000}"/>
    <cellStyle name="Note 2" xfId="642" xr:uid="{00000000-0005-0000-0000-0000492E0000}"/>
    <cellStyle name="Note 2 2" xfId="643" xr:uid="{00000000-0005-0000-0000-00004A2E0000}"/>
    <cellStyle name="Note 2 2 2" xfId="644" xr:uid="{00000000-0005-0000-0000-00004B2E0000}"/>
    <cellStyle name="Note 2 2 2 2" xfId="645" xr:uid="{00000000-0005-0000-0000-00004C2E0000}"/>
    <cellStyle name="Note 2 2 2 2 2" xfId="646" xr:uid="{00000000-0005-0000-0000-00004D2E0000}"/>
    <cellStyle name="Note 2 2 2 2 3" xfId="647" xr:uid="{00000000-0005-0000-0000-00004E2E0000}"/>
    <cellStyle name="Note 2 2 2 3" xfId="648" xr:uid="{00000000-0005-0000-0000-00004F2E0000}"/>
    <cellStyle name="Note 2 2 2 4" xfId="649" xr:uid="{00000000-0005-0000-0000-0000502E0000}"/>
    <cellStyle name="Note 2 2 3" xfId="650" xr:uid="{00000000-0005-0000-0000-0000512E0000}"/>
    <cellStyle name="Note 2 2 3 2" xfId="651" xr:uid="{00000000-0005-0000-0000-0000522E0000}"/>
    <cellStyle name="Note 2 2 3 3" xfId="652" xr:uid="{00000000-0005-0000-0000-0000532E0000}"/>
    <cellStyle name="Note 2 2 4" xfId="653" xr:uid="{00000000-0005-0000-0000-0000542E0000}"/>
    <cellStyle name="Note 2 2 5" xfId="654" xr:uid="{00000000-0005-0000-0000-0000552E0000}"/>
    <cellStyle name="Note 2 2 6" xfId="12053" xr:uid="{00000000-0005-0000-0000-0000562E0000}"/>
    <cellStyle name="Note 2 3" xfId="655" xr:uid="{00000000-0005-0000-0000-0000572E0000}"/>
    <cellStyle name="Note 2 3 2" xfId="656" xr:uid="{00000000-0005-0000-0000-0000582E0000}"/>
    <cellStyle name="Note 2 3 2 2" xfId="657" xr:uid="{00000000-0005-0000-0000-0000592E0000}"/>
    <cellStyle name="Note 2 3 2 3" xfId="658" xr:uid="{00000000-0005-0000-0000-00005A2E0000}"/>
    <cellStyle name="Note 2 3 3" xfId="659" xr:uid="{00000000-0005-0000-0000-00005B2E0000}"/>
    <cellStyle name="Note 2 3 4" xfId="660" xr:uid="{00000000-0005-0000-0000-00005C2E0000}"/>
    <cellStyle name="Note 2 4" xfId="661" xr:uid="{00000000-0005-0000-0000-00005D2E0000}"/>
    <cellStyle name="Note 2 5" xfId="662" xr:uid="{00000000-0005-0000-0000-00005E2E0000}"/>
    <cellStyle name="Note 2 5 2" xfId="663" xr:uid="{00000000-0005-0000-0000-00005F2E0000}"/>
    <cellStyle name="Note 2 5 3" xfId="664" xr:uid="{00000000-0005-0000-0000-0000602E0000}"/>
    <cellStyle name="Note 2 6" xfId="665" xr:uid="{00000000-0005-0000-0000-0000612E0000}"/>
    <cellStyle name="Note 2 7" xfId="666" xr:uid="{00000000-0005-0000-0000-0000622E0000}"/>
    <cellStyle name="Note 2 8" xfId="12052" xr:uid="{00000000-0005-0000-0000-0000632E0000}"/>
    <cellStyle name="Note 3" xfId="667" xr:uid="{00000000-0005-0000-0000-0000642E0000}"/>
    <cellStyle name="Note 3 2" xfId="668" xr:uid="{00000000-0005-0000-0000-0000652E0000}"/>
    <cellStyle name="Note 3 2 2" xfId="669" xr:uid="{00000000-0005-0000-0000-0000662E0000}"/>
    <cellStyle name="Note 3 2 2 2" xfId="670" xr:uid="{00000000-0005-0000-0000-0000672E0000}"/>
    <cellStyle name="Note 3 2 2 3" xfId="671" xr:uid="{00000000-0005-0000-0000-0000682E0000}"/>
    <cellStyle name="Note 3 2 3" xfId="672" xr:uid="{00000000-0005-0000-0000-0000692E0000}"/>
    <cellStyle name="Note 3 2 4" xfId="673" xr:uid="{00000000-0005-0000-0000-00006A2E0000}"/>
    <cellStyle name="Note 3 3" xfId="674" xr:uid="{00000000-0005-0000-0000-00006B2E0000}"/>
    <cellStyle name="Note 3 3 2" xfId="675" xr:uid="{00000000-0005-0000-0000-00006C2E0000}"/>
    <cellStyle name="Note 3 3 3" xfId="676" xr:uid="{00000000-0005-0000-0000-00006D2E0000}"/>
    <cellStyle name="Note 3 4" xfId="677" xr:uid="{00000000-0005-0000-0000-00006E2E0000}"/>
    <cellStyle name="Note 3 5" xfId="678" xr:uid="{00000000-0005-0000-0000-00006F2E0000}"/>
    <cellStyle name="Note 3 6" xfId="12054" xr:uid="{00000000-0005-0000-0000-0000702E0000}"/>
    <cellStyle name="Note 4" xfId="679" xr:uid="{00000000-0005-0000-0000-0000712E0000}"/>
    <cellStyle name="Note 4 2" xfId="680" xr:uid="{00000000-0005-0000-0000-0000722E0000}"/>
    <cellStyle name="Note 4 2 2" xfId="681" xr:uid="{00000000-0005-0000-0000-0000732E0000}"/>
    <cellStyle name="Note 4 2 3" xfId="682" xr:uid="{00000000-0005-0000-0000-0000742E0000}"/>
    <cellStyle name="Note 4 3" xfId="683" xr:uid="{00000000-0005-0000-0000-0000752E0000}"/>
    <cellStyle name="Note 4 4" xfId="684" xr:uid="{00000000-0005-0000-0000-0000762E0000}"/>
    <cellStyle name="Note 4 5" xfId="12055" xr:uid="{00000000-0005-0000-0000-0000772E0000}"/>
    <cellStyle name="Note 5" xfId="685" xr:uid="{00000000-0005-0000-0000-0000782E0000}"/>
    <cellStyle name="Note 5 2" xfId="686" xr:uid="{00000000-0005-0000-0000-0000792E0000}"/>
    <cellStyle name="Note 5 3" xfId="687" xr:uid="{00000000-0005-0000-0000-00007A2E0000}"/>
    <cellStyle name="Note 5 4" xfId="12056" xr:uid="{00000000-0005-0000-0000-00007B2E0000}"/>
    <cellStyle name="Note 6" xfId="12057" xr:uid="{00000000-0005-0000-0000-00007C2E0000}"/>
    <cellStyle name="Note 7" xfId="12058" xr:uid="{00000000-0005-0000-0000-00007D2E0000}"/>
    <cellStyle name="Note 8" xfId="12059" xr:uid="{00000000-0005-0000-0000-00007E2E0000}"/>
    <cellStyle name="Note 8 10" xfId="12060" xr:uid="{00000000-0005-0000-0000-00007F2E0000}"/>
    <cellStyle name="Note 8 10 10" xfId="12061" xr:uid="{00000000-0005-0000-0000-0000802E0000}"/>
    <cellStyle name="Note 8 10 10 2" xfId="12062" xr:uid="{00000000-0005-0000-0000-0000812E0000}"/>
    <cellStyle name="Note 8 10 11" xfId="12063" xr:uid="{00000000-0005-0000-0000-0000822E0000}"/>
    <cellStyle name="Note 8 10 11 2" xfId="12064" xr:uid="{00000000-0005-0000-0000-0000832E0000}"/>
    <cellStyle name="Note 8 10 12" xfId="12065" xr:uid="{00000000-0005-0000-0000-0000842E0000}"/>
    <cellStyle name="Note 8 10 12 2" xfId="12066" xr:uid="{00000000-0005-0000-0000-0000852E0000}"/>
    <cellStyle name="Note 8 10 13" xfId="12067" xr:uid="{00000000-0005-0000-0000-0000862E0000}"/>
    <cellStyle name="Note 8 10 13 2" xfId="12068" xr:uid="{00000000-0005-0000-0000-0000872E0000}"/>
    <cellStyle name="Note 8 10 14" xfId="12069" xr:uid="{00000000-0005-0000-0000-0000882E0000}"/>
    <cellStyle name="Note 8 10 14 2" xfId="12070" xr:uid="{00000000-0005-0000-0000-0000892E0000}"/>
    <cellStyle name="Note 8 10 15" xfId="12071" xr:uid="{00000000-0005-0000-0000-00008A2E0000}"/>
    <cellStyle name="Note 8 10 15 2" xfId="12072" xr:uid="{00000000-0005-0000-0000-00008B2E0000}"/>
    <cellStyle name="Note 8 10 16" xfId="12073" xr:uid="{00000000-0005-0000-0000-00008C2E0000}"/>
    <cellStyle name="Note 8 10 16 2" xfId="12074" xr:uid="{00000000-0005-0000-0000-00008D2E0000}"/>
    <cellStyle name="Note 8 10 17" xfId="12075" xr:uid="{00000000-0005-0000-0000-00008E2E0000}"/>
    <cellStyle name="Note 8 10 17 2" xfId="12076" xr:uid="{00000000-0005-0000-0000-00008F2E0000}"/>
    <cellStyle name="Note 8 10 18" xfId="12077" xr:uid="{00000000-0005-0000-0000-0000902E0000}"/>
    <cellStyle name="Note 8 10 2" xfId="12078" xr:uid="{00000000-0005-0000-0000-0000912E0000}"/>
    <cellStyle name="Note 8 10 2 2" xfId="12079" xr:uid="{00000000-0005-0000-0000-0000922E0000}"/>
    <cellStyle name="Note 8 10 3" xfId="12080" xr:uid="{00000000-0005-0000-0000-0000932E0000}"/>
    <cellStyle name="Note 8 10 3 2" xfId="12081" xr:uid="{00000000-0005-0000-0000-0000942E0000}"/>
    <cellStyle name="Note 8 10 4" xfId="12082" xr:uid="{00000000-0005-0000-0000-0000952E0000}"/>
    <cellStyle name="Note 8 10 4 2" xfId="12083" xr:uid="{00000000-0005-0000-0000-0000962E0000}"/>
    <cellStyle name="Note 8 10 5" xfId="12084" xr:uid="{00000000-0005-0000-0000-0000972E0000}"/>
    <cellStyle name="Note 8 10 5 2" xfId="12085" xr:uid="{00000000-0005-0000-0000-0000982E0000}"/>
    <cellStyle name="Note 8 10 6" xfId="12086" xr:uid="{00000000-0005-0000-0000-0000992E0000}"/>
    <cellStyle name="Note 8 10 6 2" xfId="12087" xr:uid="{00000000-0005-0000-0000-00009A2E0000}"/>
    <cellStyle name="Note 8 10 7" xfId="12088" xr:uid="{00000000-0005-0000-0000-00009B2E0000}"/>
    <cellStyle name="Note 8 10 7 2" xfId="12089" xr:uid="{00000000-0005-0000-0000-00009C2E0000}"/>
    <cellStyle name="Note 8 10 8" xfId="12090" xr:uid="{00000000-0005-0000-0000-00009D2E0000}"/>
    <cellStyle name="Note 8 10 8 2" xfId="12091" xr:uid="{00000000-0005-0000-0000-00009E2E0000}"/>
    <cellStyle name="Note 8 10 9" xfId="12092" xr:uid="{00000000-0005-0000-0000-00009F2E0000}"/>
    <cellStyle name="Note 8 10 9 2" xfId="12093" xr:uid="{00000000-0005-0000-0000-0000A02E0000}"/>
    <cellStyle name="Note 8 11" xfId="12094" xr:uid="{00000000-0005-0000-0000-0000A12E0000}"/>
    <cellStyle name="Note 8 11 10" xfId="12095" xr:uid="{00000000-0005-0000-0000-0000A22E0000}"/>
    <cellStyle name="Note 8 11 10 2" xfId="12096" xr:uid="{00000000-0005-0000-0000-0000A32E0000}"/>
    <cellStyle name="Note 8 11 11" xfId="12097" xr:uid="{00000000-0005-0000-0000-0000A42E0000}"/>
    <cellStyle name="Note 8 11 11 2" xfId="12098" xr:uid="{00000000-0005-0000-0000-0000A52E0000}"/>
    <cellStyle name="Note 8 11 12" xfId="12099" xr:uid="{00000000-0005-0000-0000-0000A62E0000}"/>
    <cellStyle name="Note 8 11 12 2" xfId="12100" xr:uid="{00000000-0005-0000-0000-0000A72E0000}"/>
    <cellStyle name="Note 8 11 13" xfId="12101" xr:uid="{00000000-0005-0000-0000-0000A82E0000}"/>
    <cellStyle name="Note 8 11 13 2" xfId="12102" xr:uid="{00000000-0005-0000-0000-0000A92E0000}"/>
    <cellStyle name="Note 8 11 14" xfId="12103" xr:uid="{00000000-0005-0000-0000-0000AA2E0000}"/>
    <cellStyle name="Note 8 11 14 2" xfId="12104" xr:uid="{00000000-0005-0000-0000-0000AB2E0000}"/>
    <cellStyle name="Note 8 11 15" xfId="12105" xr:uid="{00000000-0005-0000-0000-0000AC2E0000}"/>
    <cellStyle name="Note 8 11 15 2" xfId="12106" xr:uid="{00000000-0005-0000-0000-0000AD2E0000}"/>
    <cellStyle name="Note 8 11 16" xfId="12107" xr:uid="{00000000-0005-0000-0000-0000AE2E0000}"/>
    <cellStyle name="Note 8 11 16 2" xfId="12108" xr:uid="{00000000-0005-0000-0000-0000AF2E0000}"/>
    <cellStyle name="Note 8 11 17" xfId="12109" xr:uid="{00000000-0005-0000-0000-0000B02E0000}"/>
    <cellStyle name="Note 8 11 17 2" xfId="12110" xr:uid="{00000000-0005-0000-0000-0000B12E0000}"/>
    <cellStyle name="Note 8 11 18" xfId="12111" xr:uid="{00000000-0005-0000-0000-0000B22E0000}"/>
    <cellStyle name="Note 8 11 2" xfId="12112" xr:uid="{00000000-0005-0000-0000-0000B32E0000}"/>
    <cellStyle name="Note 8 11 2 2" xfId="12113" xr:uid="{00000000-0005-0000-0000-0000B42E0000}"/>
    <cellStyle name="Note 8 11 3" xfId="12114" xr:uid="{00000000-0005-0000-0000-0000B52E0000}"/>
    <cellStyle name="Note 8 11 3 2" xfId="12115" xr:uid="{00000000-0005-0000-0000-0000B62E0000}"/>
    <cellStyle name="Note 8 11 4" xfId="12116" xr:uid="{00000000-0005-0000-0000-0000B72E0000}"/>
    <cellStyle name="Note 8 11 4 2" xfId="12117" xr:uid="{00000000-0005-0000-0000-0000B82E0000}"/>
    <cellStyle name="Note 8 11 5" xfId="12118" xr:uid="{00000000-0005-0000-0000-0000B92E0000}"/>
    <cellStyle name="Note 8 11 5 2" xfId="12119" xr:uid="{00000000-0005-0000-0000-0000BA2E0000}"/>
    <cellStyle name="Note 8 11 6" xfId="12120" xr:uid="{00000000-0005-0000-0000-0000BB2E0000}"/>
    <cellStyle name="Note 8 11 6 2" xfId="12121" xr:uid="{00000000-0005-0000-0000-0000BC2E0000}"/>
    <cellStyle name="Note 8 11 7" xfId="12122" xr:uid="{00000000-0005-0000-0000-0000BD2E0000}"/>
    <cellStyle name="Note 8 11 7 2" xfId="12123" xr:uid="{00000000-0005-0000-0000-0000BE2E0000}"/>
    <cellStyle name="Note 8 11 8" xfId="12124" xr:uid="{00000000-0005-0000-0000-0000BF2E0000}"/>
    <cellStyle name="Note 8 11 8 2" xfId="12125" xr:uid="{00000000-0005-0000-0000-0000C02E0000}"/>
    <cellStyle name="Note 8 11 9" xfId="12126" xr:uid="{00000000-0005-0000-0000-0000C12E0000}"/>
    <cellStyle name="Note 8 11 9 2" xfId="12127" xr:uid="{00000000-0005-0000-0000-0000C22E0000}"/>
    <cellStyle name="Note 8 12" xfId="12128" xr:uid="{00000000-0005-0000-0000-0000C32E0000}"/>
    <cellStyle name="Note 8 12 10" xfId="12129" xr:uid="{00000000-0005-0000-0000-0000C42E0000}"/>
    <cellStyle name="Note 8 12 10 2" xfId="12130" xr:uid="{00000000-0005-0000-0000-0000C52E0000}"/>
    <cellStyle name="Note 8 12 11" xfId="12131" xr:uid="{00000000-0005-0000-0000-0000C62E0000}"/>
    <cellStyle name="Note 8 12 11 2" xfId="12132" xr:uid="{00000000-0005-0000-0000-0000C72E0000}"/>
    <cellStyle name="Note 8 12 12" xfId="12133" xr:uid="{00000000-0005-0000-0000-0000C82E0000}"/>
    <cellStyle name="Note 8 12 12 2" xfId="12134" xr:uid="{00000000-0005-0000-0000-0000C92E0000}"/>
    <cellStyle name="Note 8 12 13" xfId="12135" xr:uid="{00000000-0005-0000-0000-0000CA2E0000}"/>
    <cellStyle name="Note 8 12 13 2" xfId="12136" xr:uid="{00000000-0005-0000-0000-0000CB2E0000}"/>
    <cellStyle name="Note 8 12 14" xfId="12137" xr:uid="{00000000-0005-0000-0000-0000CC2E0000}"/>
    <cellStyle name="Note 8 12 14 2" xfId="12138" xr:uid="{00000000-0005-0000-0000-0000CD2E0000}"/>
    <cellStyle name="Note 8 12 15" xfId="12139" xr:uid="{00000000-0005-0000-0000-0000CE2E0000}"/>
    <cellStyle name="Note 8 12 15 2" xfId="12140" xr:uid="{00000000-0005-0000-0000-0000CF2E0000}"/>
    <cellStyle name="Note 8 12 16" xfId="12141" xr:uid="{00000000-0005-0000-0000-0000D02E0000}"/>
    <cellStyle name="Note 8 12 2" xfId="12142" xr:uid="{00000000-0005-0000-0000-0000D12E0000}"/>
    <cellStyle name="Note 8 12 2 2" xfId="12143" xr:uid="{00000000-0005-0000-0000-0000D22E0000}"/>
    <cellStyle name="Note 8 12 3" xfId="12144" xr:uid="{00000000-0005-0000-0000-0000D32E0000}"/>
    <cellStyle name="Note 8 12 3 2" xfId="12145" xr:uid="{00000000-0005-0000-0000-0000D42E0000}"/>
    <cellStyle name="Note 8 12 4" xfId="12146" xr:uid="{00000000-0005-0000-0000-0000D52E0000}"/>
    <cellStyle name="Note 8 12 4 2" xfId="12147" xr:uid="{00000000-0005-0000-0000-0000D62E0000}"/>
    <cellStyle name="Note 8 12 5" xfId="12148" xr:uid="{00000000-0005-0000-0000-0000D72E0000}"/>
    <cellStyle name="Note 8 12 5 2" xfId="12149" xr:uid="{00000000-0005-0000-0000-0000D82E0000}"/>
    <cellStyle name="Note 8 12 6" xfId="12150" xr:uid="{00000000-0005-0000-0000-0000D92E0000}"/>
    <cellStyle name="Note 8 12 6 2" xfId="12151" xr:uid="{00000000-0005-0000-0000-0000DA2E0000}"/>
    <cellStyle name="Note 8 12 7" xfId="12152" xr:uid="{00000000-0005-0000-0000-0000DB2E0000}"/>
    <cellStyle name="Note 8 12 7 2" xfId="12153" xr:uid="{00000000-0005-0000-0000-0000DC2E0000}"/>
    <cellStyle name="Note 8 12 8" xfId="12154" xr:uid="{00000000-0005-0000-0000-0000DD2E0000}"/>
    <cellStyle name="Note 8 12 8 2" xfId="12155" xr:uid="{00000000-0005-0000-0000-0000DE2E0000}"/>
    <cellStyle name="Note 8 12 9" xfId="12156" xr:uid="{00000000-0005-0000-0000-0000DF2E0000}"/>
    <cellStyle name="Note 8 12 9 2" xfId="12157" xr:uid="{00000000-0005-0000-0000-0000E02E0000}"/>
    <cellStyle name="Note 8 13" xfId="12158" xr:uid="{00000000-0005-0000-0000-0000E12E0000}"/>
    <cellStyle name="Note 8 13 10" xfId="12159" xr:uid="{00000000-0005-0000-0000-0000E22E0000}"/>
    <cellStyle name="Note 8 13 10 2" xfId="12160" xr:uid="{00000000-0005-0000-0000-0000E32E0000}"/>
    <cellStyle name="Note 8 13 11" xfId="12161" xr:uid="{00000000-0005-0000-0000-0000E42E0000}"/>
    <cellStyle name="Note 8 13 11 2" xfId="12162" xr:uid="{00000000-0005-0000-0000-0000E52E0000}"/>
    <cellStyle name="Note 8 13 12" xfId="12163" xr:uid="{00000000-0005-0000-0000-0000E62E0000}"/>
    <cellStyle name="Note 8 13 12 2" xfId="12164" xr:uid="{00000000-0005-0000-0000-0000E72E0000}"/>
    <cellStyle name="Note 8 13 13" xfId="12165" xr:uid="{00000000-0005-0000-0000-0000E82E0000}"/>
    <cellStyle name="Note 8 13 13 2" xfId="12166" xr:uid="{00000000-0005-0000-0000-0000E92E0000}"/>
    <cellStyle name="Note 8 13 14" xfId="12167" xr:uid="{00000000-0005-0000-0000-0000EA2E0000}"/>
    <cellStyle name="Note 8 13 14 2" xfId="12168" xr:uid="{00000000-0005-0000-0000-0000EB2E0000}"/>
    <cellStyle name="Note 8 13 15" xfId="12169" xr:uid="{00000000-0005-0000-0000-0000EC2E0000}"/>
    <cellStyle name="Note 8 13 15 2" xfId="12170" xr:uid="{00000000-0005-0000-0000-0000ED2E0000}"/>
    <cellStyle name="Note 8 13 16" xfId="12171" xr:uid="{00000000-0005-0000-0000-0000EE2E0000}"/>
    <cellStyle name="Note 8 13 2" xfId="12172" xr:uid="{00000000-0005-0000-0000-0000EF2E0000}"/>
    <cellStyle name="Note 8 13 2 2" xfId="12173" xr:uid="{00000000-0005-0000-0000-0000F02E0000}"/>
    <cellStyle name="Note 8 13 3" xfId="12174" xr:uid="{00000000-0005-0000-0000-0000F12E0000}"/>
    <cellStyle name="Note 8 13 3 2" xfId="12175" xr:uid="{00000000-0005-0000-0000-0000F22E0000}"/>
    <cellStyle name="Note 8 13 4" xfId="12176" xr:uid="{00000000-0005-0000-0000-0000F32E0000}"/>
    <cellStyle name="Note 8 13 4 2" xfId="12177" xr:uid="{00000000-0005-0000-0000-0000F42E0000}"/>
    <cellStyle name="Note 8 13 5" xfId="12178" xr:uid="{00000000-0005-0000-0000-0000F52E0000}"/>
    <cellStyle name="Note 8 13 5 2" xfId="12179" xr:uid="{00000000-0005-0000-0000-0000F62E0000}"/>
    <cellStyle name="Note 8 13 6" xfId="12180" xr:uid="{00000000-0005-0000-0000-0000F72E0000}"/>
    <cellStyle name="Note 8 13 6 2" xfId="12181" xr:uid="{00000000-0005-0000-0000-0000F82E0000}"/>
    <cellStyle name="Note 8 13 7" xfId="12182" xr:uid="{00000000-0005-0000-0000-0000F92E0000}"/>
    <cellStyle name="Note 8 13 7 2" xfId="12183" xr:uid="{00000000-0005-0000-0000-0000FA2E0000}"/>
    <cellStyle name="Note 8 13 8" xfId="12184" xr:uid="{00000000-0005-0000-0000-0000FB2E0000}"/>
    <cellStyle name="Note 8 13 8 2" xfId="12185" xr:uid="{00000000-0005-0000-0000-0000FC2E0000}"/>
    <cellStyle name="Note 8 13 9" xfId="12186" xr:uid="{00000000-0005-0000-0000-0000FD2E0000}"/>
    <cellStyle name="Note 8 13 9 2" xfId="12187" xr:uid="{00000000-0005-0000-0000-0000FE2E0000}"/>
    <cellStyle name="Note 8 14" xfId="12188" xr:uid="{00000000-0005-0000-0000-0000FF2E0000}"/>
    <cellStyle name="Note 8 14 10" xfId="12189" xr:uid="{00000000-0005-0000-0000-0000002F0000}"/>
    <cellStyle name="Note 8 14 10 2" xfId="12190" xr:uid="{00000000-0005-0000-0000-0000012F0000}"/>
    <cellStyle name="Note 8 14 11" xfId="12191" xr:uid="{00000000-0005-0000-0000-0000022F0000}"/>
    <cellStyle name="Note 8 14 11 2" xfId="12192" xr:uid="{00000000-0005-0000-0000-0000032F0000}"/>
    <cellStyle name="Note 8 14 12" xfId="12193" xr:uid="{00000000-0005-0000-0000-0000042F0000}"/>
    <cellStyle name="Note 8 14 12 2" xfId="12194" xr:uid="{00000000-0005-0000-0000-0000052F0000}"/>
    <cellStyle name="Note 8 14 13" xfId="12195" xr:uid="{00000000-0005-0000-0000-0000062F0000}"/>
    <cellStyle name="Note 8 14 13 2" xfId="12196" xr:uid="{00000000-0005-0000-0000-0000072F0000}"/>
    <cellStyle name="Note 8 14 14" xfId="12197" xr:uid="{00000000-0005-0000-0000-0000082F0000}"/>
    <cellStyle name="Note 8 14 14 2" xfId="12198" xr:uid="{00000000-0005-0000-0000-0000092F0000}"/>
    <cellStyle name="Note 8 14 15" xfId="12199" xr:uid="{00000000-0005-0000-0000-00000A2F0000}"/>
    <cellStyle name="Note 8 14 2" xfId="12200" xr:uid="{00000000-0005-0000-0000-00000B2F0000}"/>
    <cellStyle name="Note 8 14 2 2" xfId="12201" xr:uid="{00000000-0005-0000-0000-00000C2F0000}"/>
    <cellStyle name="Note 8 14 3" xfId="12202" xr:uid="{00000000-0005-0000-0000-00000D2F0000}"/>
    <cellStyle name="Note 8 14 3 2" xfId="12203" xr:uid="{00000000-0005-0000-0000-00000E2F0000}"/>
    <cellStyle name="Note 8 14 4" xfId="12204" xr:uid="{00000000-0005-0000-0000-00000F2F0000}"/>
    <cellStyle name="Note 8 14 4 2" xfId="12205" xr:uid="{00000000-0005-0000-0000-0000102F0000}"/>
    <cellStyle name="Note 8 14 5" xfId="12206" xr:uid="{00000000-0005-0000-0000-0000112F0000}"/>
    <cellStyle name="Note 8 14 5 2" xfId="12207" xr:uid="{00000000-0005-0000-0000-0000122F0000}"/>
    <cellStyle name="Note 8 14 6" xfId="12208" xr:uid="{00000000-0005-0000-0000-0000132F0000}"/>
    <cellStyle name="Note 8 14 6 2" xfId="12209" xr:uid="{00000000-0005-0000-0000-0000142F0000}"/>
    <cellStyle name="Note 8 14 7" xfId="12210" xr:uid="{00000000-0005-0000-0000-0000152F0000}"/>
    <cellStyle name="Note 8 14 7 2" xfId="12211" xr:uid="{00000000-0005-0000-0000-0000162F0000}"/>
    <cellStyle name="Note 8 14 8" xfId="12212" xr:uid="{00000000-0005-0000-0000-0000172F0000}"/>
    <cellStyle name="Note 8 14 8 2" xfId="12213" xr:uid="{00000000-0005-0000-0000-0000182F0000}"/>
    <cellStyle name="Note 8 14 9" xfId="12214" xr:uid="{00000000-0005-0000-0000-0000192F0000}"/>
    <cellStyle name="Note 8 14 9 2" xfId="12215" xr:uid="{00000000-0005-0000-0000-00001A2F0000}"/>
    <cellStyle name="Note 8 15" xfId="12216" xr:uid="{00000000-0005-0000-0000-00001B2F0000}"/>
    <cellStyle name="Note 8 15 2" xfId="12217" xr:uid="{00000000-0005-0000-0000-00001C2F0000}"/>
    <cellStyle name="Note 8 16" xfId="12218" xr:uid="{00000000-0005-0000-0000-00001D2F0000}"/>
    <cellStyle name="Note 8 16 2" xfId="12219" xr:uid="{00000000-0005-0000-0000-00001E2F0000}"/>
    <cellStyle name="Note 8 17" xfId="12220" xr:uid="{00000000-0005-0000-0000-00001F2F0000}"/>
    <cellStyle name="Note 8 17 2" xfId="12221" xr:uid="{00000000-0005-0000-0000-0000202F0000}"/>
    <cellStyle name="Note 8 18" xfId="12222" xr:uid="{00000000-0005-0000-0000-0000212F0000}"/>
    <cellStyle name="Note 8 18 2" xfId="12223" xr:uid="{00000000-0005-0000-0000-0000222F0000}"/>
    <cellStyle name="Note 8 19" xfId="12224" xr:uid="{00000000-0005-0000-0000-0000232F0000}"/>
    <cellStyle name="Note 8 19 2" xfId="12225" xr:uid="{00000000-0005-0000-0000-0000242F0000}"/>
    <cellStyle name="Note 8 2" xfId="12226" xr:uid="{00000000-0005-0000-0000-0000252F0000}"/>
    <cellStyle name="Note 8 2 10" xfId="12227" xr:uid="{00000000-0005-0000-0000-0000262F0000}"/>
    <cellStyle name="Note 8 2 10 10" xfId="12228" xr:uid="{00000000-0005-0000-0000-0000272F0000}"/>
    <cellStyle name="Note 8 2 10 10 2" xfId="12229" xr:uid="{00000000-0005-0000-0000-0000282F0000}"/>
    <cellStyle name="Note 8 2 10 11" xfId="12230" xr:uid="{00000000-0005-0000-0000-0000292F0000}"/>
    <cellStyle name="Note 8 2 10 11 2" xfId="12231" xr:uid="{00000000-0005-0000-0000-00002A2F0000}"/>
    <cellStyle name="Note 8 2 10 12" xfId="12232" xr:uid="{00000000-0005-0000-0000-00002B2F0000}"/>
    <cellStyle name="Note 8 2 10 12 2" xfId="12233" xr:uid="{00000000-0005-0000-0000-00002C2F0000}"/>
    <cellStyle name="Note 8 2 10 13" xfId="12234" xr:uid="{00000000-0005-0000-0000-00002D2F0000}"/>
    <cellStyle name="Note 8 2 10 13 2" xfId="12235" xr:uid="{00000000-0005-0000-0000-00002E2F0000}"/>
    <cellStyle name="Note 8 2 10 14" xfId="12236" xr:uid="{00000000-0005-0000-0000-00002F2F0000}"/>
    <cellStyle name="Note 8 2 10 14 2" xfId="12237" xr:uid="{00000000-0005-0000-0000-0000302F0000}"/>
    <cellStyle name="Note 8 2 10 15" xfId="12238" xr:uid="{00000000-0005-0000-0000-0000312F0000}"/>
    <cellStyle name="Note 8 2 10 15 2" xfId="12239" xr:uid="{00000000-0005-0000-0000-0000322F0000}"/>
    <cellStyle name="Note 8 2 10 16" xfId="12240" xr:uid="{00000000-0005-0000-0000-0000332F0000}"/>
    <cellStyle name="Note 8 2 10 16 2" xfId="12241" xr:uid="{00000000-0005-0000-0000-0000342F0000}"/>
    <cellStyle name="Note 8 2 10 17" xfId="12242" xr:uid="{00000000-0005-0000-0000-0000352F0000}"/>
    <cellStyle name="Note 8 2 10 17 2" xfId="12243" xr:uid="{00000000-0005-0000-0000-0000362F0000}"/>
    <cellStyle name="Note 8 2 10 18" xfId="12244" xr:uid="{00000000-0005-0000-0000-0000372F0000}"/>
    <cellStyle name="Note 8 2 10 2" xfId="12245" xr:uid="{00000000-0005-0000-0000-0000382F0000}"/>
    <cellStyle name="Note 8 2 10 2 2" xfId="12246" xr:uid="{00000000-0005-0000-0000-0000392F0000}"/>
    <cellStyle name="Note 8 2 10 3" xfId="12247" xr:uid="{00000000-0005-0000-0000-00003A2F0000}"/>
    <cellStyle name="Note 8 2 10 3 2" xfId="12248" xr:uid="{00000000-0005-0000-0000-00003B2F0000}"/>
    <cellStyle name="Note 8 2 10 4" xfId="12249" xr:uid="{00000000-0005-0000-0000-00003C2F0000}"/>
    <cellStyle name="Note 8 2 10 4 2" xfId="12250" xr:uid="{00000000-0005-0000-0000-00003D2F0000}"/>
    <cellStyle name="Note 8 2 10 5" xfId="12251" xr:uid="{00000000-0005-0000-0000-00003E2F0000}"/>
    <cellStyle name="Note 8 2 10 5 2" xfId="12252" xr:uid="{00000000-0005-0000-0000-00003F2F0000}"/>
    <cellStyle name="Note 8 2 10 6" xfId="12253" xr:uid="{00000000-0005-0000-0000-0000402F0000}"/>
    <cellStyle name="Note 8 2 10 6 2" xfId="12254" xr:uid="{00000000-0005-0000-0000-0000412F0000}"/>
    <cellStyle name="Note 8 2 10 7" xfId="12255" xr:uid="{00000000-0005-0000-0000-0000422F0000}"/>
    <cellStyle name="Note 8 2 10 7 2" xfId="12256" xr:uid="{00000000-0005-0000-0000-0000432F0000}"/>
    <cellStyle name="Note 8 2 10 8" xfId="12257" xr:uid="{00000000-0005-0000-0000-0000442F0000}"/>
    <cellStyle name="Note 8 2 10 8 2" xfId="12258" xr:uid="{00000000-0005-0000-0000-0000452F0000}"/>
    <cellStyle name="Note 8 2 10 9" xfId="12259" xr:uid="{00000000-0005-0000-0000-0000462F0000}"/>
    <cellStyle name="Note 8 2 10 9 2" xfId="12260" xr:uid="{00000000-0005-0000-0000-0000472F0000}"/>
    <cellStyle name="Note 8 2 11" xfId="12261" xr:uid="{00000000-0005-0000-0000-0000482F0000}"/>
    <cellStyle name="Note 8 2 11 10" xfId="12262" xr:uid="{00000000-0005-0000-0000-0000492F0000}"/>
    <cellStyle name="Note 8 2 11 10 2" xfId="12263" xr:uid="{00000000-0005-0000-0000-00004A2F0000}"/>
    <cellStyle name="Note 8 2 11 11" xfId="12264" xr:uid="{00000000-0005-0000-0000-00004B2F0000}"/>
    <cellStyle name="Note 8 2 11 11 2" xfId="12265" xr:uid="{00000000-0005-0000-0000-00004C2F0000}"/>
    <cellStyle name="Note 8 2 11 12" xfId="12266" xr:uid="{00000000-0005-0000-0000-00004D2F0000}"/>
    <cellStyle name="Note 8 2 11 12 2" xfId="12267" xr:uid="{00000000-0005-0000-0000-00004E2F0000}"/>
    <cellStyle name="Note 8 2 11 13" xfId="12268" xr:uid="{00000000-0005-0000-0000-00004F2F0000}"/>
    <cellStyle name="Note 8 2 11 13 2" xfId="12269" xr:uid="{00000000-0005-0000-0000-0000502F0000}"/>
    <cellStyle name="Note 8 2 11 14" xfId="12270" xr:uid="{00000000-0005-0000-0000-0000512F0000}"/>
    <cellStyle name="Note 8 2 11 14 2" xfId="12271" xr:uid="{00000000-0005-0000-0000-0000522F0000}"/>
    <cellStyle name="Note 8 2 11 15" xfId="12272" xr:uid="{00000000-0005-0000-0000-0000532F0000}"/>
    <cellStyle name="Note 8 2 11 15 2" xfId="12273" xr:uid="{00000000-0005-0000-0000-0000542F0000}"/>
    <cellStyle name="Note 8 2 11 16" xfId="12274" xr:uid="{00000000-0005-0000-0000-0000552F0000}"/>
    <cellStyle name="Note 8 2 11 2" xfId="12275" xr:uid="{00000000-0005-0000-0000-0000562F0000}"/>
    <cellStyle name="Note 8 2 11 2 2" xfId="12276" xr:uid="{00000000-0005-0000-0000-0000572F0000}"/>
    <cellStyle name="Note 8 2 11 3" xfId="12277" xr:uid="{00000000-0005-0000-0000-0000582F0000}"/>
    <cellStyle name="Note 8 2 11 3 2" xfId="12278" xr:uid="{00000000-0005-0000-0000-0000592F0000}"/>
    <cellStyle name="Note 8 2 11 4" xfId="12279" xr:uid="{00000000-0005-0000-0000-00005A2F0000}"/>
    <cellStyle name="Note 8 2 11 4 2" xfId="12280" xr:uid="{00000000-0005-0000-0000-00005B2F0000}"/>
    <cellStyle name="Note 8 2 11 5" xfId="12281" xr:uid="{00000000-0005-0000-0000-00005C2F0000}"/>
    <cellStyle name="Note 8 2 11 5 2" xfId="12282" xr:uid="{00000000-0005-0000-0000-00005D2F0000}"/>
    <cellStyle name="Note 8 2 11 6" xfId="12283" xr:uid="{00000000-0005-0000-0000-00005E2F0000}"/>
    <cellStyle name="Note 8 2 11 6 2" xfId="12284" xr:uid="{00000000-0005-0000-0000-00005F2F0000}"/>
    <cellStyle name="Note 8 2 11 7" xfId="12285" xr:uid="{00000000-0005-0000-0000-0000602F0000}"/>
    <cellStyle name="Note 8 2 11 7 2" xfId="12286" xr:uid="{00000000-0005-0000-0000-0000612F0000}"/>
    <cellStyle name="Note 8 2 11 8" xfId="12287" xr:uid="{00000000-0005-0000-0000-0000622F0000}"/>
    <cellStyle name="Note 8 2 11 8 2" xfId="12288" xr:uid="{00000000-0005-0000-0000-0000632F0000}"/>
    <cellStyle name="Note 8 2 11 9" xfId="12289" xr:uid="{00000000-0005-0000-0000-0000642F0000}"/>
    <cellStyle name="Note 8 2 11 9 2" xfId="12290" xr:uid="{00000000-0005-0000-0000-0000652F0000}"/>
    <cellStyle name="Note 8 2 12" xfId="12291" xr:uid="{00000000-0005-0000-0000-0000662F0000}"/>
    <cellStyle name="Note 8 2 12 10" xfId="12292" xr:uid="{00000000-0005-0000-0000-0000672F0000}"/>
    <cellStyle name="Note 8 2 12 10 2" xfId="12293" xr:uid="{00000000-0005-0000-0000-0000682F0000}"/>
    <cellStyle name="Note 8 2 12 11" xfId="12294" xr:uid="{00000000-0005-0000-0000-0000692F0000}"/>
    <cellStyle name="Note 8 2 12 11 2" xfId="12295" xr:uid="{00000000-0005-0000-0000-00006A2F0000}"/>
    <cellStyle name="Note 8 2 12 12" xfId="12296" xr:uid="{00000000-0005-0000-0000-00006B2F0000}"/>
    <cellStyle name="Note 8 2 12 12 2" xfId="12297" xr:uid="{00000000-0005-0000-0000-00006C2F0000}"/>
    <cellStyle name="Note 8 2 12 13" xfId="12298" xr:uid="{00000000-0005-0000-0000-00006D2F0000}"/>
    <cellStyle name="Note 8 2 12 13 2" xfId="12299" xr:uid="{00000000-0005-0000-0000-00006E2F0000}"/>
    <cellStyle name="Note 8 2 12 14" xfId="12300" xr:uid="{00000000-0005-0000-0000-00006F2F0000}"/>
    <cellStyle name="Note 8 2 12 14 2" xfId="12301" xr:uid="{00000000-0005-0000-0000-0000702F0000}"/>
    <cellStyle name="Note 8 2 12 15" xfId="12302" xr:uid="{00000000-0005-0000-0000-0000712F0000}"/>
    <cellStyle name="Note 8 2 12 15 2" xfId="12303" xr:uid="{00000000-0005-0000-0000-0000722F0000}"/>
    <cellStyle name="Note 8 2 12 16" xfId="12304" xr:uid="{00000000-0005-0000-0000-0000732F0000}"/>
    <cellStyle name="Note 8 2 12 2" xfId="12305" xr:uid="{00000000-0005-0000-0000-0000742F0000}"/>
    <cellStyle name="Note 8 2 12 2 2" xfId="12306" xr:uid="{00000000-0005-0000-0000-0000752F0000}"/>
    <cellStyle name="Note 8 2 12 3" xfId="12307" xr:uid="{00000000-0005-0000-0000-0000762F0000}"/>
    <cellStyle name="Note 8 2 12 3 2" xfId="12308" xr:uid="{00000000-0005-0000-0000-0000772F0000}"/>
    <cellStyle name="Note 8 2 12 4" xfId="12309" xr:uid="{00000000-0005-0000-0000-0000782F0000}"/>
    <cellStyle name="Note 8 2 12 4 2" xfId="12310" xr:uid="{00000000-0005-0000-0000-0000792F0000}"/>
    <cellStyle name="Note 8 2 12 5" xfId="12311" xr:uid="{00000000-0005-0000-0000-00007A2F0000}"/>
    <cellStyle name="Note 8 2 12 5 2" xfId="12312" xr:uid="{00000000-0005-0000-0000-00007B2F0000}"/>
    <cellStyle name="Note 8 2 12 6" xfId="12313" xr:uid="{00000000-0005-0000-0000-00007C2F0000}"/>
    <cellStyle name="Note 8 2 12 6 2" xfId="12314" xr:uid="{00000000-0005-0000-0000-00007D2F0000}"/>
    <cellStyle name="Note 8 2 12 7" xfId="12315" xr:uid="{00000000-0005-0000-0000-00007E2F0000}"/>
    <cellStyle name="Note 8 2 12 7 2" xfId="12316" xr:uid="{00000000-0005-0000-0000-00007F2F0000}"/>
    <cellStyle name="Note 8 2 12 8" xfId="12317" xr:uid="{00000000-0005-0000-0000-0000802F0000}"/>
    <cellStyle name="Note 8 2 12 8 2" xfId="12318" xr:uid="{00000000-0005-0000-0000-0000812F0000}"/>
    <cellStyle name="Note 8 2 12 9" xfId="12319" xr:uid="{00000000-0005-0000-0000-0000822F0000}"/>
    <cellStyle name="Note 8 2 12 9 2" xfId="12320" xr:uid="{00000000-0005-0000-0000-0000832F0000}"/>
    <cellStyle name="Note 8 2 13" xfId="12321" xr:uid="{00000000-0005-0000-0000-0000842F0000}"/>
    <cellStyle name="Note 8 2 13 10" xfId="12322" xr:uid="{00000000-0005-0000-0000-0000852F0000}"/>
    <cellStyle name="Note 8 2 13 10 2" xfId="12323" xr:uid="{00000000-0005-0000-0000-0000862F0000}"/>
    <cellStyle name="Note 8 2 13 11" xfId="12324" xr:uid="{00000000-0005-0000-0000-0000872F0000}"/>
    <cellStyle name="Note 8 2 13 11 2" xfId="12325" xr:uid="{00000000-0005-0000-0000-0000882F0000}"/>
    <cellStyle name="Note 8 2 13 12" xfId="12326" xr:uid="{00000000-0005-0000-0000-0000892F0000}"/>
    <cellStyle name="Note 8 2 13 12 2" xfId="12327" xr:uid="{00000000-0005-0000-0000-00008A2F0000}"/>
    <cellStyle name="Note 8 2 13 13" xfId="12328" xr:uid="{00000000-0005-0000-0000-00008B2F0000}"/>
    <cellStyle name="Note 8 2 13 13 2" xfId="12329" xr:uid="{00000000-0005-0000-0000-00008C2F0000}"/>
    <cellStyle name="Note 8 2 13 14" xfId="12330" xr:uid="{00000000-0005-0000-0000-00008D2F0000}"/>
    <cellStyle name="Note 8 2 13 14 2" xfId="12331" xr:uid="{00000000-0005-0000-0000-00008E2F0000}"/>
    <cellStyle name="Note 8 2 13 15" xfId="12332" xr:uid="{00000000-0005-0000-0000-00008F2F0000}"/>
    <cellStyle name="Note 8 2 13 2" xfId="12333" xr:uid="{00000000-0005-0000-0000-0000902F0000}"/>
    <cellStyle name="Note 8 2 13 2 2" xfId="12334" xr:uid="{00000000-0005-0000-0000-0000912F0000}"/>
    <cellStyle name="Note 8 2 13 3" xfId="12335" xr:uid="{00000000-0005-0000-0000-0000922F0000}"/>
    <cellStyle name="Note 8 2 13 3 2" xfId="12336" xr:uid="{00000000-0005-0000-0000-0000932F0000}"/>
    <cellStyle name="Note 8 2 13 4" xfId="12337" xr:uid="{00000000-0005-0000-0000-0000942F0000}"/>
    <cellStyle name="Note 8 2 13 4 2" xfId="12338" xr:uid="{00000000-0005-0000-0000-0000952F0000}"/>
    <cellStyle name="Note 8 2 13 5" xfId="12339" xr:uid="{00000000-0005-0000-0000-0000962F0000}"/>
    <cellStyle name="Note 8 2 13 5 2" xfId="12340" xr:uid="{00000000-0005-0000-0000-0000972F0000}"/>
    <cellStyle name="Note 8 2 13 6" xfId="12341" xr:uid="{00000000-0005-0000-0000-0000982F0000}"/>
    <cellStyle name="Note 8 2 13 6 2" xfId="12342" xr:uid="{00000000-0005-0000-0000-0000992F0000}"/>
    <cellStyle name="Note 8 2 13 7" xfId="12343" xr:uid="{00000000-0005-0000-0000-00009A2F0000}"/>
    <cellStyle name="Note 8 2 13 7 2" xfId="12344" xr:uid="{00000000-0005-0000-0000-00009B2F0000}"/>
    <cellStyle name="Note 8 2 13 8" xfId="12345" xr:uid="{00000000-0005-0000-0000-00009C2F0000}"/>
    <cellStyle name="Note 8 2 13 8 2" xfId="12346" xr:uid="{00000000-0005-0000-0000-00009D2F0000}"/>
    <cellStyle name="Note 8 2 13 9" xfId="12347" xr:uid="{00000000-0005-0000-0000-00009E2F0000}"/>
    <cellStyle name="Note 8 2 13 9 2" xfId="12348" xr:uid="{00000000-0005-0000-0000-00009F2F0000}"/>
    <cellStyle name="Note 8 2 14" xfId="12349" xr:uid="{00000000-0005-0000-0000-0000A02F0000}"/>
    <cellStyle name="Note 8 2 14 2" xfId="12350" xr:uid="{00000000-0005-0000-0000-0000A12F0000}"/>
    <cellStyle name="Note 8 2 15" xfId="12351" xr:uid="{00000000-0005-0000-0000-0000A22F0000}"/>
    <cellStyle name="Note 8 2 15 2" xfId="12352" xr:uid="{00000000-0005-0000-0000-0000A32F0000}"/>
    <cellStyle name="Note 8 2 16" xfId="12353" xr:uid="{00000000-0005-0000-0000-0000A42F0000}"/>
    <cellStyle name="Note 8 2 16 2" xfId="12354" xr:uid="{00000000-0005-0000-0000-0000A52F0000}"/>
    <cellStyle name="Note 8 2 17" xfId="12355" xr:uid="{00000000-0005-0000-0000-0000A62F0000}"/>
    <cellStyle name="Note 8 2 17 2" xfId="12356" xr:uid="{00000000-0005-0000-0000-0000A72F0000}"/>
    <cellStyle name="Note 8 2 18" xfId="12357" xr:uid="{00000000-0005-0000-0000-0000A82F0000}"/>
    <cellStyle name="Note 8 2 18 2" xfId="12358" xr:uid="{00000000-0005-0000-0000-0000A92F0000}"/>
    <cellStyle name="Note 8 2 19" xfId="12359" xr:uid="{00000000-0005-0000-0000-0000AA2F0000}"/>
    <cellStyle name="Note 8 2 19 2" xfId="12360" xr:uid="{00000000-0005-0000-0000-0000AB2F0000}"/>
    <cellStyle name="Note 8 2 2" xfId="12361" xr:uid="{00000000-0005-0000-0000-0000AC2F0000}"/>
    <cellStyle name="Note 8 2 2 10" xfId="12362" xr:uid="{00000000-0005-0000-0000-0000AD2F0000}"/>
    <cellStyle name="Note 8 2 2 10 2" xfId="12363" xr:uid="{00000000-0005-0000-0000-0000AE2F0000}"/>
    <cellStyle name="Note 8 2 2 11" xfId="12364" xr:uid="{00000000-0005-0000-0000-0000AF2F0000}"/>
    <cellStyle name="Note 8 2 2 11 2" xfId="12365" xr:uid="{00000000-0005-0000-0000-0000B02F0000}"/>
    <cellStyle name="Note 8 2 2 12" xfId="12366" xr:uid="{00000000-0005-0000-0000-0000B12F0000}"/>
    <cellStyle name="Note 8 2 2 12 2" xfId="12367" xr:uid="{00000000-0005-0000-0000-0000B22F0000}"/>
    <cellStyle name="Note 8 2 2 13" xfId="12368" xr:uid="{00000000-0005-0000-0000-0000B32F0000}"/>
    <cellStyle name="Note 8 2 2 13 2" xfId="12369" xr:uid="{00000000-0005-0000-0000-0000B42F0000}"/>
    <cellStyle name="Note 8 2 2 14" xfId="12370" xr:uid="{00000000-0005-0000-0000-0000B52F0000}"/>
    <cellStyle name="Note 8 2 2 14 2" xfId="12371" xr:uid="{00000000-0005-0000-0000-0000B62F0000}"/>
    <cellStyle name="Note 8 2 2 15" xfId="12372" xr:uid="{00000000-0005-0000-0000-0000B72F0000}"/>
    <cellStyle name="Note 8 2 2 15 2" xfId="12373" xr:uid="{00000000-0005-0000-0000-0000B82F0000}"/>
    <cellStyle name="Note 8 2 2 16" xfId="12374" xr:uid="{00000000-0005-0000-0000-0000B92F0000}"/>
    <cellStyle name="Note 8 2 2 16 2" xfId="12375" xr:uid="{00000000-0005-0000-0000-0000BA2F0000}"/>
    <cellStyle name="Note 8 2 2 17" xfId="12376" xr:uid="{00000000-0005-0000-0000-0000BB2F0000}"/>
    <cellStyle name="Note 8 2 2 17 2" xfId="12377" xr:uid="{00000000-0005-0000-0000-0000BC2F0000}"/>
    <cellStyle name="Note 8 2 2 18" xfId="12378" xr:uid="{00000000-0005-0000-0000-0000BD2F0000}"/>
    <cellStyle name="Note 8 2 2 18 2" xfId="12379" xr:uid="{00000000-0005-0000-0000-0000BE2F0000}"/>
    <cellStyle name="Note 8 2 2 19" xfId="12380" xr:uid="{00000000-0005-0000-0000-0000BF2F0000}"/>
    <cellStyle name="Note 8 2 2 19 2" xfId="12381" xr:uid="{00000000-0005-0000-0000-0000C02F0000}"/>
    <cellStyle name="Note 8 2 2 2" xfId="12382" xr:uid="{00000000-0005-0000-0000-0000C12F0000}"/>
    <cellStyle name="Note 8 2 2 2 10" xfId="12383" xr:uid="{00000000-0005-0000-0000-0000C22F0000}"/>
    <cellStyle name="Note 8 2 2 2 10 2" xfId="12384" xr:uid="{00000000-0005-0000-0000-0000C32F0000}"/>
    <cellStyle name="Note 8 2 2 2 11" xfId="12385" xr:uid="{00000000-0005-0000-0000-0000C42F0000}"/>
    <cellStyle name="Note 8 2 2 2 11 2" xfId="12386" xr:uid="{00000000-0005-0000-0000-0000C52F0000}"/>
    <cellStyle name="Note 8 2 2 2 12" xfId="12387" xr:uid="{00000000-0005-0000-0000-0000C62F0000}"/>
    <cellStyle name="Note 8 2 2 2 12 2" xfId="12388" xr:uid="{00000000-0005-0000-0000-0000C72F0000}"/>
    <cellStyle name="Note 8 2 2 2 13" xfId="12389" xr:uid="{00000000-0005-0000-0000-0000C82F0000}"/>
    <cellStyle name="Note 8 2 2 2 13 2" xfId="12390" xr:uid="{00000000-0005-0000-0000-0000C92F0000}"/>
    <cellStyle name="Note 8 2 2 2 14" xfId="12391" xr:uid="{00000000-0005-0000-0000-0000CA2F0000}"/>
    <cellStyle name="Note 8 2 2 2 14 2" xfId="12392" xr:uid="{00000000-0005-0000-0000-0000CB2F0000}"/>
    <cellStyle name="Note 8 2 2 2 15" xfId="12393" xr:uid="{00000000-0005-0000-0000-0000CC2F0000}"/>
    <cellStyle name="Note 8 2 2 2 15 2" xfId="12394" xr:uid="{00000000-0005-0000-0000-0000CD2F0000}"/>
    <cellStyle name="Note 8 2 2 2 16" xfId="12395" xr:uid="{00000000-0005-0000-0000-0000CE2F0000}"/>
    <cellStyle name="Note 8 2 2 2 16 2" xfId="12396" xr:uid="{00000000-0005-0000-0000-0000CF2F0000}"/>
    <cellStyle name="Note 8 2 2 2 17" xfId="12397" xr:uid="{00000000-0005-0000-0000-0000D02F0000}"/>
    <cellStyle name="Note 8 2 2 2 17 2" xfId="12398" xr:uid="{00000000-0005-0000-0000-0000D12F0000}"/>
    <cellStyle name="Note 8 2 2 2 18" xfId="12399" xr:uid="{00000000-0005-0000-0000-0000D22F0000}"/>
    <cellStyle name="Note 8 2 2 2 18 2" xfId="12400" xr:uid="{00000000-0005-0000-0000-0000D32F0000}"/>
    <cellStyle name="Note 8 2 2 2 19" xfId="12401" xr:uid="{00000000-0005-0000-0000-0000D42F0000}"/>
    <cellStyle name="Note 8 2 2 2 2" xfId="12402" xr:uid="{00000000-0005-0000-0000-0000D52F0000}"/>
    <cellStyle name="Note 8 2 2 2 2 2" xfId="12403" xr:uid="{00000000-0005-0000-0000-0000D62F0000}"/>
    <cellStyle name="Note 8 2 2 2 3" xfId="12404" xr:uid="{00000000-0005-0000-0000-0000D72F0000}"/>
    <cellStyle name="Note 8 2 2 2 3 2" xfId="12405" xr:uid="{00000000-0005-0000-0000-0000D82F0000}"/>
    <cellStyle name="Note 8 2 2 2 4" xfId="12406" xr:uid="{00000000-0005-0000-0000-0000D92F0000}"/>
    <cellStyle name="Note 8 2 2 2 4 2" xfId="12407" xr:uid="{00000000-0005-0000-0000-0000DA2F0000}"/>
    <cellStyle name="Note 8 2 2 2 5" xfId="12408" xr:uid="{00000000-0005-0000-0000-0000DB2F0000}"/>
    <cellStyle name="Note 8 2 2 2 5 2" xfId="12409" xr:uid="{00000000-0005-0000-0000-0000DC2F0000}"/>
    <cellStyle name="Note 8 2 2 2 6" xfId="12410" xr:uid="{00000000-0005-0000-0000-0000DD2F0000}"/>
    <cellStyle name="Note 8 2 2 2 6 2" xfId="12411" xr:uid="{00000000-0005-0000-0000-0000DE2F0000}"/>
    <cellStyle name="Note 8 2 2 2 7" xfId="12412" xr:uid="{00000000-0005-0000-0000-0000DF2F0000}"/>
    <cellStyle name="Note 8 2 2 2 7 2" xfId="12413" xr:uid="{00000000-0005-0000-0000-0000E02F0000}"/>
    <cellStyle name="Note 8 2 2 2 8" xfId="12414" xr:uid="{00000000-0005-0000-0000-0000E12F0000}"/>
    <cellStyle name="Note 8 2 2 2 8 2" xfId="12415" xr:uid="{00000000-0005-0000-0000-0000E22F0000}"/>
    <cellStyle name="Note 8 2 2 2 9" xfId="12416" xr:uid="{00000000-0005-0000-0000-0000E32F0000}"/>
    <cellStyle name="Note 8 2 2 2 9 2" xfId="12417" xr:uid="{00000000-0005-0000-0000-0000E42F0000}"/>
    <cellStyle name="Note 8 2 2 20" xfId="12418" xr:uid="{00000000-0005-0000-0000-0000E52F0000}"/>
    <cellStyle name="Note 8 2 2 3" xfId="12419" xr:uid="{00000000-0005-0000-0000-0000E62F0000}"/>
    <cellStyle name="Note 8 2 2 3 10" xfId="12420" xr:uid="{00000000-0005-0000-0000-0000E72F0000}"/>
    <cellStyle name="Note 8 2 2 3 10 2" xfId="12421" xr:uid="{00000000-0005-0000-0000-0000E82F0000}"/>
    <cellStyle name="Note 8 2 2 3 11" xfId="12422" xr:uid="{00000000-0005-0000-0000-0000E92F0000}"/>
    <cellStyle name="Note 8 2 2 3 11 2" xfId="12423" xr:uid="{00000000-0005-0000-0000-0000EA2F0000}"/>
    <cellStyle name="Note 8 2 2 3 12" xfId="12424" xr:uid="{00000000-0005-0000-0000-0000EB2F0000}"/>
    <cellStyle name="Note 8 2 2 3 12 2" xfId="12425" xr:uid="{00000000-0005-0000-0000-0000EC2F0000}"/>
    <cellStyle name="Note 8 2 2 3 13" xfId="12426" xr:uid="{00000000-0005-0000-0000-0000ED2F0000}"/>
    <cellStyle name="Note 8 2 2 3 13 2" xfId="12427" xr:uid="{00000000-0005-0000-0000-0000EE2F0000}"/>
    <cellStyle name="Note 8 2 2 3 14" xfId="12428" xr:uid="{00000000-0005-0000-0000-0000EF2F0000}"/>
    <cellStyle name="Note 8 2 2 3 14 2" xfId="12429" xr:uid="{00000000-0005-0000-0000-0000F02F0000}"/>
    <cellStyle name="Note 8 2 2 3 15" xfId="12430" xr:uid="{00000000-0005-0000-0000-0000F12F0000}"/>
    <cellStyle name="Note 8 2 2 3 15 2" xfId="12431" xr:uid="{00000000-0005-0000-0000-0000F22F0000}"/>
    <cellStyle name="Note 8 2 2 3 16" xfId="12432" xr:uid="{00000000-0005-0000-0000-0000F32F0000}"/>
    <cellStyle name="Note 8 2 2 3 16 2" xfId="12433" xr:uid="{00000000-0005-0000-0000-0000F42F0000}"/>
    <cellStyle name="Note 8 2 2 3 17" xfId="12434" xr:uid="{00000000-0005-0000-0000-0000F52F0000}"/>
    <cellStyle name="Note 8 2 2 3 17 2" xfId="12435" xr:uid="{00000000-0005-0000-0000-0000F62F0000}"/>
    <cellStyle name="Note 8 2 2 3 18" xfId="12436" xr:uid="{00000000-0005-0000-0000-0000F72F0000}"/>
    <cellStyle name="Note 8 2 2 3 18 2" xfId="12437" xr:uid="{00000000-0005-0000-0000-0000F82F0000}"/>
    <cellStyle name="Note 8 2 2 3 19" xfId="12438" xr:uid="{00000000-0005-0000-0000-0000F92F0000}"/>
    <cellStyle name="Note 8 2 2 3 2" xfId="12439" xr:uid="{00000000-0005-0000-0000-0000FA2F0000}"/>
    <cellStyle name="Note 8 2 2 3 2 2" xfId="12440" xr:uid="{00000000-0005-0000-0000-0000FB2F0000}"/>
    <cellStyle name="Note 8 2 2 3 3" xfId="12441" xr:uid="{00000000-0005-0000-0000-0000FC2F0000}"/>
    <cellStyle name="Note 8 2 2 3 3 2" xfId="12442" xr:uid="{00000000-0005-0000-0000-0000FD2F0000}"/>
    <cellStyle name="Note 8 2 2 3 4" xfId="12443" xr:uid="{00000000-0005-0000-0000-0000FE2F0000}"/>
    <cellStyle name="Note 8 2 2 3 4 2" xfId="12444" xr:uid="{00000000-0005-0000-0000-0000FF2F0000}"/>
    <cellStyle name="Note 8 2 2 3 5" xfId="12445" xr:uid="{00000000-0005-0000-0000-000000300000}"/>
    <cellStyle name="Note 8 2 2 3 5 2" xfId="12446" xr:uid="{00000000-0005-0000-0000-000001300000}"/>
    <cellStyle name="Note 8 2 2 3 6" xfId="12447" xr:uid="{00000000-0005-0000-0000-000002300000}"/>
    <cellStyle name="Note 8 2 2 3 6 2" xfId="12448" xr:uid="{00000000-0005-0000-0000-000003300000}"/>
    <cellStyle name="Note 8 2 2 3 7" xfId="12449" xr:uid="{00000000-0005-0000-0000-000004300000}"/>
    <cellStyle name="Note 8 2 2 3 7 2" xfId="12450" xr:uid="{00000000-0005-0000-0000-000005300000}"/>
    <cellStyle name="Note 8 2 2 3 8" xfId="12451" xr:uid="{00000000-0005-0000-0000-000006300000}"/>
    <cellStyle name="Note 8 2 2 3 8 2" xfId="12452" xr:uid="{00000000-0005-0000-0000-000007300000}"/>
    <cellStyle name="Note 8 2 2 3 9" xfId="12453" xr:uid="{00000000-0005-0000-0000-000008300000}"/>
    <cellStyle name="Note 8 2 2 3 9 2" xfId="12454" xr:uid="{00000000-0005-0000-0000-000009300000}"/>
    <cellStyle name="Note 8 2 2 4" xfId="12455" xr:uid="{00000000-0005-0000-0000-00000A300000}"/>
    <cellStyle name="Note 8 2 2 4 10" xfId="12456" xr:uid="{00000000-0005-0000-0000-00000B300000}"/>
    <cellStyle name="Note 8 2 2 4 10 2" xfId="12457" xr:uid="{00000000-0005-0000-0000-00000C300000}"/>
    <cellStyle name="Note 8 2 2 4 11" xfId="12458" xr:uid="{00000000-0005-0000-0000-00000D300000}"/>
    <cellStyle name="Note 8 2 2 4 11 2" xfId="12459" xr:uid="{00000000-0005-0000-0000-00000E300000}"/>
    <cellStyle name="Note 8 2 2 4 12" xfId="12460" xr:uid="{00000000-0005-0000-0000-00000F300000}"/>
    <cellStyle name="Note 8 2 2 4 12 2" xfId="12461" xr:uid="{00000000-0005-0000-0000-000010300000}"/>
    <cellStyle name="Note 8 2 2 4 13" xfId="12462" xr:uid="{00000000-0005-0000-0000-000011300000}"/>
    <cellStyle name="Note 8 2 2 4 13 2" xfId="12463" xr:uid="{00000000-0005-0000-0000-000012300000}"/>
    <cellStyle name="Note 8 2 2 4 14" xfId="12464" xr:uid="{00000000-0005-0000-0000-000013300000}"/>
    <cellStyle name="Note 8 2 2 4 14 2" xfId="12465" xr:uid="{00000000-0005-0000-0000-000014300000}"/>
    <cellStyle name="Note 8 2 2 4 15" xfId="12466" xr:uid="{00000000-0005-0000-0000-000015300000}"/>
    <cellStyle name="Note 8 2 2 4 15 2" xfId="12467" xr:uid="{00000000-0005-0000-0000-000016300000}"/>
    <cellStyle name="Note 8 2 2 4 16" xfId="12468" xr:uid="{00000000-0005-0000-0000-000017300000}"/>
    <cellStyle name="Note 8 2 2 4 2" xfId="12469" xr:uid="{00000000-0005-0000-0000-000018300000}"/>
    <cellStyle name="Note 8 2 2 4 2 2" xfId="12470" xr:uid="{00000000-0005-0000-0000-000019300000}"/>
    <cellStyle name="Note 8 2 2 4 3" xfId="12471" xr:uid="{00000000-0005-0000-0000-00001A300000}"/>
    <cellStyle name="Note 8 2 2 4 3 2" xfId="12472" xr:uid="{00000000-0005-0000-0000-00001B300000}"/>
    <cellStyle name="Note 8 2 2 4 4" xfId="12473" xr:uid="{00000000-0005-0000-0000-00001C300000}"/>
    <cellStyle name="Note 8 2 2 4 4 2" xfId="12474" xr:uid="{00000000-0005-0000-0000-00001D300000}"/>
    <cellStyle name="Note 8 2 2 4 5" xfId="12475" xr:uid="{00000000-0005-0000-0000-00001E300000}"/>
    <cellStyle name="Note 8 2 2 4 5 2" xfId="12476" xr:uid="{00000000-0005-0000-0000-00001F300000}"/>
    <cellStyle name="Note 8 2 2 4 6" xfId="12477" xr:uid="{00000000-0005-0000-0000-000020300000}"/>
    <cellStyle name="Note 8 2 2 4 6 2" xfId="12478" xr:uid="{00000000-0005-0000-0000-000021300000}"/>
    <cellStyle name="Note 8 2 2 4 7" xfId="12479" xr:uid="{00000000-0005-0000-0000-000022300000}"/>
    <cellStyle name="Note 8 2 2 4 7 2" xfId="12480" xr:uid="{00000000-0005-0000-0000-000023300000}"/>
    <cellStyle name="Note 8 2 2 4 8" xfId="12481" xr:uid="{00000000-0005-0000-0000-000024300000}"/>
    <cellStyle name="Note 8 2 2 4 8 2" xfId="12482" xr:uid="{00000000-0005-0000-0000-000025300000}"/>
    <cellStyle name="Note 8 2 2 4 9" xfId="12483" xr:uid="{00000000-0005-0000-0000-000026300000}"/>
    <cellStyle name="Note 8 2 2 4 9 2" xfId="12484" xr:uid="{00000000-0005-0000-0000-000027300000}"/>
    <cellStyle name="Note 8 2 2 5" xfId="12485" xr:uid="{00000000-0005-0000-0000-000028300000}"/>
    <cellStyle name="Note 8 2 2 5 10" xfId="12486" xr:uid="{00000000-0005-0000-0000-000029300000}"/>
    <cellStyle name="Note 8 2 2 5 10 2" xfId="12487" xr:uid="{00000000-0005-0000-0000-00002A300000}"/>
    <cellStyle name="Note 8 2 2 5 11" xfId="12488" xr:uid="{00000000-0005-0000-0000-00002B300000}"/>
    <cellStyle name="Note 8 2 2 5 11 2" xfId="12489" xr:uid="{00000000-0005-0000-0000-00002C300000}"/>
    <cellStyle name="Note 8 2 2 5 12" xfId="12490" xr:uid="{00000000-0005-0000-0000-00002D300000}"/>
    <cellStyle name="Note 8 2 2 5 12 2" xfId="12491" xr:uid="{00000000-0005-0000-0000-00002E300000}"/>
    <cellStyle name="Note 8 2 2 5 13" xfId="12492" xr:uid="{00000000-0005-0000-0000-00002F300000}"/>
    <cellStyle name="Note 8 2 2 5 13 2" xfId="12493" xr:uid="{00000000-0005-0000-0000-000030300000}"/>
    <cellStyle name="Note 8 2 2 5 14" xfId="12494" xr:uid="{00000000-0005-0000-0000-000031300000}"/>
    <cellStyle name="Note 8 2 2 5 14 2" xfId="12495" xr:uid="{00000000-0005-0000-0000-000032300000}"/>
    <cellStyle name="Note 8 2 2 5 15" xfId="12496" xr:uid="{00000000-0005-0000-0000-000033300000}"/>
    <cellStyle name="Note 8 2 2 5 15 2" xfId="12497" xr:uid="{00000000-0005-0000-0000-000034300000}"/>
    <cellStyle name="Note 8 2 2 5 16" xfId="12498" xr:uid="{00000000-0005-0000-0000-000035300000}"/>
    <cellStyle name="Note 8 2 2 5 2" xfId="12499" xr:uid="{00000000-0005-0000-0000-000036300000}"/>
    <cellStyle name="Note 8 2 2 5 2 2" xfId="12500" xr:uid="{00000000-0005-0000-0000-000037300000}"/>
    <cellStyle name="Note 8 2 2 5 3" xfId="12501" xr:uid="{00000000-0005-0000-0000-000038300000}"/>
    <cellStyle name="Note 8 2 2 5 3 2" xfId="12502" xr:uid="{00000000-0005-0000-0000-000039300000}"/>
    <cellStyle name="Note 8 2 2 5 4" xfId="12503" xr:uid="{00000000-0005-0000-0000-00003A300000}"/>
    <cellStyle name="Note 8 2 2 5 4 2" xfId="12504" xr:uid="{00000000-0005-0000-0000-00003B300000}"/>
    <cellStyle name="Note 8 2 2 5 5" xfId="12505" xr:uid="{00000000-0005-0000-0000-00003C300000}"/>
    <cellStyle name="Note 8 2 2 5 5 2" xfId="12506" xr:uid="{00000000-0005-0000-0000-00003D300000}"/>
    <cellStyle name="Note 8 2 2 5 6" xfId="12507" xr:uid="{00000000-0005-0000-0000-00003E300000}"/>
    <cellStyle name="Note 8 2 2 5 6 2" xfId="12508" xr:uid="{00000000-0005-0000-0000-00003F300000}"/>
    <cellStyle name="Note 8 2 2 5 7" xfId="12509" xr:uid="{00000000-0005-0000-0000-000040300000}"/>
    <cellStyle name="Note 8 2 2 5 7 2" xfId="12510" xr:uid="{00000000-0005-0000-0000-000041300000}"/>
    <cellStyle name="Note 8 2 2 5 8" xfId="12511" xr:uid="{00000000-0005-0000-0000-000042300000}"/>
    <cellStyle name="Note 8 2 2 5 8 2" xfId="12512" xr:uid="{00000000-0005-0000-0000-000043300000}"/>
    <cellStyle name="Note 8 2 2 5 9" xfId="12513" xr:uid="{00000000-0005-0000-0000-000044300000}"/>
    <cellStyle name="Note 8 2 2 5 9 2" xfId="12514" xr:uid="{00000000-0005-0000-0000-000045300000}"/>
    <cellStyle name="Note 8 2 2 6" xfId="12515" xr:uid="{00000000-0005-0000-0000-000046300000}"/>
    <cellStyle name="Note 8 2 2 6 10" xfId="12516" xr:uid="{00000000-0005-0000-0000-000047300000}"/>
    <cellStyle name="Note 8 2 2 6 10 2" xfId="12517" xr:uid="{00000000-0005-0000-0000-000048300000}"/>
    <cellStyle name="Note 8 2 2 6 11" xfId="12518" xr:uid="{00000000-0005-0000-0000-000049300000}"/>
    <cellStyle name="Note 8 2 2 6 11 2" xfId="12519" xr:uid="{00000000-0005-0000-0000-00004A300000}"/>
    <cellStyle name="Note 8 2 2 6 12" xfId="12520" xr:uid="{00000000-0005-0000-0000-00004B300000}"/>
    <cellStyle name="Note 8 2 2 6 12 2" xfId="12521" xr:uid="{00000000-0005-0000-0000-00004C300000}"/>
    <cellStyle name="Note 8 2 2 6 13" xfId="12522" xr:uid="{00000000-0005-0000-0000-00004D300000}"/>
    <cellStyle name="Note 8 2 2 6 13 2" xfId="12523" xr:uid="{00000000-0005-0000-0000-00004E300000}"/>
    <cellStyle name="Note 8 2 2 6 14" xfId="12524" xr:uid="{00000000-0005-0000-0000-00004F300000}"/>
    <cellStyle name="Note 8 2 2 6 14 2" xfId="12525" xr:uid="{00000000-0005-0000-0000-000050300000}"/>
    <cellStyle name="Note 8 2 2 6 15" xfId="12526" xr:uid="{00000000-0005-0000-0000-000051300000}"/>
    <cellStyle name="Note 8 2 2 6 2" xfId="12527" xr:uid="{00000000-0005-0000-0000-000052300000}"/>
    <cellStyle name="Note 8 2 2 6 2 2" xfId="12528" xr:uid="{00000000-0005-0000-0000-000053300000}"/>
    <cellStyle name="Note 8 2 2 6 3" xfId="12529" xr:uid="{00000000-0005-0000-0000-000054300000}"/>
    <cellStyle name="Note 8 2 2 6 3 2" xfId="12530" xr:uid="{00000000-0005-0000-0000-000055300000}"/>
    <cellStyle name="Note 8 2 2 6 4" xfId="12531" xr:uid="{00000000-0005-0000-0000-000056300000}"/>
    <cellStyle name="Note 8 2 2 6 4 2" xfId="12532" xr:uid="{00000000-0005-0000-0000-000057300000}"/>
    <cellStyle name="Note 8 2 2 6 5" xfId="12533" xr:uid="{00000000-0005-0000-0000-000058300000}"/>
    <cellStyle name="Note 8 2 2 6 5 2" xfId="12534" xr:uid="{00000000-0005-0000-0000-000059300000}"/>
    <cellStyle name="Note 8 2 2 6 6" xfId="12535" xr:uid="{00000000-0005-0000-0000-00005A300000}"/>
    <cellStyle name="Note 8 2 2 6 6 2" xfId="12536" xr:uid="{00000000-0005-0000-0000-00005B300000}"/>
    <cellStyle name="Note 8 2 2 6 7" xfId="12537" xr:uid="{00000000-0005-0000-0000-00005C300000}"/>
    <cellStyle name="Note 8 2 2 6 7 2" xfId="12538" xr:uid="{00000000-0005-0000-0000-00005D300000}"/>
    <cellStyle name="Note 8 2 2 6 8" xfId="12539" xr:uid="{00000000-0005-0000-0000-00005E300000}"/>
    <cellStyle name="Note 8 2 2 6 8 2" xfId="12540" xr:uid="{00000000-0005-0000-0000-00005F300000}"/>
    <cellStyle name="Note 8 2 2 6 9" xfId="12541" xr:uid="{00000000-0005-0000-0000-000060300000}"/>
    <cellStyle name="Note 8 2 2 6 9 2" xfId="12542" xr:uid="{00000000-0005-0000-0000-000061300000}"/>
    <cellStyle name="Note 8 2 2 7" xfId="12543" xr:uid="{00000000-0005-0000-0000-000062300000}"/>
    <cellStyle name="Note 8 2 2 7 2" xfId="12544" xr:uid="{00000000-0005-0000-0000-000063300000}"/>
    <cellStyle name="Note 8 2 2 8" xfId="12545" xr:uid="{00000000-0005-0000-0000-000064300000}"/>
    <cellStyle name="Note 8 2 2 8 2" xfId="12546" xr:uid="{00000000-0005-0000-0000-000065300000}"/>
    <cellStyle name="Note 8 2 2 9" xfId="12547" xr:uid="{00000000-0005-0000-0000-000066300000}"/>
    <cellStyle name="Note 8 2 2 9 2" xfId="12548" xr:uid="{00000000-0005-0000-0000-000067300000}"/>
    <cellStyle name="Note 8 2 20" xfId="12549" xr:uid="{00000000-0005-0000-0000-000068300000}"/>
    <cellStyle name="Note 8 2 20 2" xfId="12550" xr:uid="{00000000-0005-0000-0000-000069300000}"/>
    <cellStyle name="Note 8 2 21" xfId="12551" xr:uid="{00000000-0005-0000-0000-00006A300000}"/>
    <cellStyle name="Note 8 2 21 2" xfId="12552" xr:uid="{00000000-0005-0000-0000-00006B300000}"/>
    <cellStyle name="Note 8 2 22" xfId="12553" xr:uid="{00000000-0005-0000-0000-00006C300000}"/>
    <cellStyle name="Note 8 2 22 2" xfId="12554" xr:uid="{00000000-0005-0000-0000-00006D300000}"/>
    <cellStyle name="Note 8 2 23" xfId="12555" xr:uid="{00000000-0005-0000-0000-00006E300000}"/>
    <cellStyle name="Note 8 2 23 2" xfId="12556" xr:uid="{00000000-0005-0000-0000-00006F300000}"/>
    <cellStyle name="Note 8 2 24" xfId="12557" xr:uid="{00000000-0005-0000-0000-000070300000}"/>
    <cellStyle name="Note 8 2 24 2" xfId="12558" xr:uid="{00000000-0005-0000-0000-000071300000}"/>
    <cellStyle name="Note 8 2 25" xfId="12559" xr:uid="{00000000-0005-0000-0000-000072300000}"/>
    <cellStyle name="Note 8 2 25 2" xfId="12560" xr:uid="{00000000-0005-0000-0000-000073300000}"/>
    <cellStyle name="Note 8 2 26" xfId="12561" xr:uid="{00000000-0005-0000-0000-000074300000}"/>
    <cellStyle name="Note 8 2 26 2" xfId="12562" xr:uid="{00000000-0005-0000-0000-000075300000}"/>
    <cellStyle name="Note 8 2 27" xfId="12563" xr:uid="{00000000-0005-0000-0000-000076300000}"/>
    <cellStyle name="Note 8 2 3" xfId="12564" xr:uid="{00000000-0005-0000-0000-000077300000}"/>
    <cellStyle name="Note 8 2 3 10" xfId="12565" xr:uid="{00000000-0005-0000-0000-000078300000}"/>
    <cellStyle name="Note 8 2 3 10 2" xfId="12566" xr:uid="{00000000-0005-0000-0000-000079300000}"/>
    <cellStyle name="Note 8 2 3 11" xfId="12567" xr:uid="{00000000-0005-0000-0000-00007A300000}"/>
    <cellStyle name="Note 8 2 3 11 2" xfId="12568" xr:uid="{00000000-0005-0000-0000-00007B300000}"/>
    <cellStyle name="Note 8 2 3 12" xfId="12569" xr:uid="{00000000-0005-0000-0000-00007C300000}"/>
    <cellStyle name="Note 8 2 3 12 2" xfId="12570" xr:uid="{00000000-0005-0000-0000-00007D300000}"/>
    <cellStyle name="Note 8 2 3 13" xfId="12571" xr:uid="{00000000-0005-0000-0000-00007E300000}"/>
    <cellStyle name="Note 8 2 3 13 2" xfId="12572" xr:uid="{00000000-0005-0000-0000-00007F300000}"/>
    <cellStyle name="Note 8 2 3 14" xfId="12573" xr:uid="{00000000-0005-0000-0000-000080300000}"/>
    <cellStyle name="Note 8 2 3 14 2" xfId="12574" xr:uid="{00000000-0005-0000-0000-000081300000}"/>
    <cellStyle name="Note 8 2 3 15" xfId="12575" xr:uid="{00000000-0005-0000-0000-000082300000}"/>
    <cellStyle name="Note 8 2 3 15 2" xfId="12576" xr:uid="{00000000-0005-0000-0000-000083300000}"/>
    <cellStyle name="Note 8 2 3 16" xfId="12577" xr:uid="{00000000-0005-0000-0000-000084300000}"/>
    <cellStyle name="Note 8 2 3 16 2" xfId="12578" xr:uid="{00000000-0005-0000-0000-000085300000}"/>
    <cellStyle name="Note 8 2 3 17" xfId="12579" xr:uid="{00000000-0005-0000-0000-000086300000}"/>
    <cellStyle name="Note 8 2 3 17 2" xfId="12580" xr:uid="{00000000-0005-0000-0000-000087300000}"/>
    <cellStyle name="Note 8 2 3 18" xfId="12581" xr:uid="{00000000-0005-0000-0000-000088300000}"/>
    <cellStyle name="Note 8 2 3 18 2" xfId="12582" xr:uid="{00000000-0005-0000-0000-000089300000}"/>
    <cellStyle name="Note 8 2 3 19" xfId="12583" xr:uid="{00000000-0005-0000-0000-00008A300000}"/>
    <cellStyle name="Note 8 2 3 19 2" xfId="12584" xr:uid="{00000000-0005-0000-0000-00008B300000}"/>
    <cellStyle name="Note 8 2 3 2" xfId="12585" xr:uid="{00000000-0005-0000-0000-00008C300000}"/>
    <cellStyle name="Note 8 2 3 2 10" xfId="12586" xr:uid="{00000000-0005-0000-0000-00008D300000}"/>
    <cellStyle name="Note 8 2 3 2 10 2" xfId="12587" xr:uid="{00000000-0005-0000-0000-00008E300000}"/>
    <cellStyle name="Note 8 2 3 2 11" xfId="12588" xr:uid="{00000000-0005-0000-0000-00008F300000}"/>
    <cellStyle name="Note 8 2 3 2 11 2" xfId="12589" xr:uid="{00000000-0005-0000-0000-000090300000}"/>
    <cellStyle name="Note 8 2 3 2 12" xfId="12590" xr:uid="{00000000-0005-0000-0000-000091300000}"/>
    <cellStyle name="Note 8 2 3 2 12 2" xfId="12591" xr:uid="{00000000-0005-0000-0000-000092300000}"/>
    <cellStyle name="Note 8 2 3 2 13" xfId="12592" xr:uid="{00000000-0005-0000-0000-000093300000}"/>
    <cellStyle name="Note 8 2 3 2 13 2" xfId="12593" xr:uid="{00000000-0005-0000-0000-000094300000}"/>
    <cellStyle name="Note 8 2 3 2 14" xfId="12594" xr:uid="{00000000-0005-0000-0000-000095300000}"/>
    <cellStyle name="Note 8 2 3 2 14 2" xfId="12595" xr:uid="{00000000-0005-0000-0000-000096300000}"/>
    <cellStyle name="Note 8 2 3 2 15" xfId="12596" xr:uid="{00000000-0005-0000-0000-000097300000}"/>
    <cellStyle name="Note 8 2 3 2 15 2" xfId="12597" xr:uid="{00000000-0005-0000-0000-000098300000}"/>
    <cellStyle name="Note 8 2 3 2 16" xfId="12598" xr:uid="{00000000-0005-0000-0000-000099300000}"/>
    <cellStyle name="Note 8 2 3 2 16 2" xfId="12599" xr:uid="{00000000-0005-0000-0000-00009A300000}"/>
    <cellStyle name="Note 8 2 3 2 17" xfId="12600" xr:uid="{00000000-0005-0000-0000-00009B300000}"/>
    <cellStyle name="Note 8 2 3 2 17 2" xfId="12601" xr:uid="{00000000-0005-0000-0000-00009C300000}"/>
    <cellStyle name="Note 8 2 3 2 18" xfId="12602" xr:uid="{00000000-0005-0000-0000-00009D300000}"/>
    <cellStyle name="Note 8 2 3 2 18 2" xfId="12603" xr:uid="{00000000-0005-0000-0000-00009E300000}"/>
    <cellStyle name="Note 8 2 3 2 19" xfId="12604" xr:uid="{00000000-0005-0000-0000-00009F300000}"/>
    <cellStyle name="Note 8 2 3 2 2" xfId="12605" xr:uid="{00000000-0005-0000-0000-0000A0300000}"/>
    <cellStyle name="Note 8 2 3 2 2 2" xfId="12606" xr:uid="{00000000-0005-0000-0000-0000A1300000}"/>
    <cellStyle name="Note 8 2 3 2 3" xfId="12607" xr:uid="{00000000-0005-0000-0000-0000A2300000}"/>
    <cellStyle name="Note 8 2 3 2 3 2" xfId="12608" xr:uid="{00000000-0005-0000-0000-0000A3300000}"/>
    <cellStyle name="Note 8 2 3 2 4" xfId="12609" xr:uid="{00000000-0005-0000-0000-0000A4300000}"/>
    <cellStyle name="Note 8 2 3 2 4 2" xfId="12610" xr:uid="{00000000-0005-0000-0000-0000A5300000}"/>
    <cellStyle name="Note 8 2 3 2 5" xfId="12611" xr:uid="{00000000-0005-0000-0000-0000A6300000}"/>
    <cellStyle name="Note 8 2 3 2 5 2" xfId="12612" xr:uid="{00000000-0005-0000-0000-0000A7300000}"/>
    <cellStyle name="Note 8 2 3 2 6" xfId="12613" xr:uid="{00000000-0005-0000-0000-0000A8300000}"/>
    <cellStyle name="Note 8 2 3 2 6 2" xfId="12614" xr:uid="{00000000-0005-0000-0000-0000A9300000}"/>
    <cellStyle name="Note 8 2 3 2 7" xfId="12615" xr:uid="{00000000-0005-0000-0000-0000AA300000}"/>
    <cellStyle name="Note 8 2 3 2 7 2" xfId="12616" xr:uid="{00000000-0005-0000-0000-0000AB300000}"/>
    <cellStyle name="Note 8 2 3 2 8" xfId="12617" xr:uid="{00000000-0005-0000-0000-0000AC300000}"/>
    <cellStyle name="Note 8 2 3 2 8 2" xfId="12618" xr:uid="{00000000-0005-0000-0000-0000AD300000}"/>
    <cellStyle name="Note 8 2 3 2 9" xfId="12619" xr:uid="{00000000-0005-0000-0000-0000AE300000}"/>
    <cellStyle name="Note 8 2 3 2 9 2" xfId="12620" xr:uid="{00000000-0005-0000-0000-0000AF300000}"/>
    <cellStyle name="Note 8 2 3 20" xfId="12621" xr:uid="{00000000-0005-0000-0000-0000B0300000}"/>
    <cellStyle name="Note 8 2 3 3" xfId="12622" xr:uid="{00000000-0005-0000-0000-0000B1300000}"/>
    <cellStyle name="Note 8 2 3 3 10" xfId="12623" xr:uid="{00000000-0005-0000-0000-0000B2300000}"/>
    <cellStyle name="Note 8 2 3 3 10 2" xfId="12624" xr:uid="{00000000-0005-0000-0000-0000B3300000}"/>
    <cellStyle name="Note 8 2 3 3 11" xfId="12625" xr:uid="{00000000-0005-0000-0000-0000B4300000}"/>
    <cellStyle name="Note 8 2 3 3 11 2" xfId="12626" xr:uid="{00000000-0005-0000-0000-0000B5300000}"/>
    <cellStyle name="Note 8 2 3 3 12" xfId="12627" xr:uid="{00000000-0005-0000-0000-0000B6300000}"/>
    <cellStyle name="Note 8 2 3 3 12 2" xfId="12628" xr:uid="{00000000-0005-0000-0000-0000B7300000}"/>
    <cellStyle name="Note 8 2 3 3 13" xfId="12629" xr:uid="{00000000-0005-0000-0000-0000B8300000}"/>
    <cellStyle name="Note 8 2 3 3 13 2" xfId="12630" xr:uid="{00000000-0005-0000-0000-0000B9300000}"/>
    <cellStyle name="Note 8 2 3 3 14" xfId="12631" xr:uid="{00000000-0005-0000-0000-0000BA300000}"/>
    <cellStyle name="Note 8 2 3 3 14 2" xfId="12632" xr:uid="{00000000-0005-0000-0000-0000BB300000}"/>
    <cellStyle name="Note 8 2 3 3 15" xfId="12633" xr:uid="{00000000-0005-0000-0000-0000BC300000}"/>
    <cellStyle name="Note 8 2 3 3 15 2" xfId="12634" xr:uid="{00000000-0005-0000-0000-0000BD300000}"/>
    <cellStyle name="Note 8 2 3 3 16" xfId="12635" xr:uid="{00000000-0005-0000-0000-0000BE300000}"/>
    <cellStyle name="Note 8 2 3 3 16 2" xfId="12636" xr:uid="{00000000-0005-0000-0000-0000BF300000}"/>
    <cellStyle name="Note 8 2 3 3 17" xfId="12637" xr:uid="{00000000-0005-0000-0000-0000C0300000}"/>
    <cellStyle name="Note 8 2 3 3 17 2" xfId="12638" xr:uid="{00000000-0005-0000-0000-0000C1300000}"/>
    <cellStyle name="Note 8 2 3 3 18" xfId="12639" xr:uid="{00000000-0005-0000-0000-0000C2300000}"/>
    <cellStyle name="Note 8 2 3 3 18 2" xfId="12640" xr:uid="{00000000-0005-0000-0000-0000C3300000}"/>
    <cellStyle name="Note 8 2 3 3 19" xfId="12641" xr:uid="{00000000-0005-0000-0000-0000C4300000}"/>
    <cellStyle name="Note 8 2 3 3 2" xfId="12642" xr:uid="{00000000-0005-0000-0000-0000C5300000}"/>
    <cellStyle name="Note 8 2 3 3 2 2" xfId="12643" xr:uid="{00000000-0005-0000-0000-0000C6300000}"/>
    <cellStyle name="Note 8 2 3 3 3" xfId="12644" xr:uid="{00000000-0005-0000-0000-0000C7300000}"/>
    <cellStyle name="Note 8 2 3 3 3 2" xfId="12645" xr:uid="{00000000-0005-0000-0000-0000C8300000}"/>
    <cellStyle name="Note 8 2 3 3 4" xfId="12646" xr:uid="{00000000-0005-0000-0000-0000C9300000}"/>
    <cellStyle name="Note 8 2 3 3 4 2" xfId="12647" xr:uid="{00000000-0005-0000-0000-0000CA300000}"/>
    <cellStyle name="Note 8 2 3 3 5" xfId="12648" xr:uid="{00000000-0005-0000-0000-0000CB300000}"/>
    <cellStyle name="Note 8 2 3 3 5 2" xfId="12649" xr:uid="{00000000-0005-0000-0000-0000CC300000}"/>
    <cellStyle name="Note 8 2 3 3 6" xfId="12650" xr:uid="{00000000-0005-0000-0000-0000CD300000}"/>
    <cellStyle name="Note 8 2 3 3 6 2" xfId="12651" xr:uid="{00000000-0005-0000-0000-0000CE300000}"/>
    <cellStyle name="Note 8 2 3 3 7" xfId="12652" xr:uid="{00000000-0005-0000-0000-0000CF300000}"/>
    <cellStyle name="Note 8 2 3 3 7 2" xfId="12653" xr:uid="{00000000-0005-0000-0000-0000D0300000}"/>
    <cellStyle name="Note 8 2 3 3 8" xfId="12654" xr:uid="{00000000-0005-0000-0000-0000D1300000}"/>
    <cellStyle name="Note 8 2 3 3 8 2" xfId="12655" xr:uid="{00000000-0005-0000-0000-0000D2300000}"/>
    <cellStyle name="Note 8 2 3 3 9" xfId="12656" xr:uid="{00000000-0005-0000-0000-0000D3300000}"/>
    <cellStyle name="Note 8 2 3 3 9 2" xfId="12657" xr:uid="{00000000-0005-0000-0000-0000D4300000}"/>
    <cellStyle name="Note 8 2 3 4" xfId="12658" xr:uid="{00000000-0005-0000-0000-0000D5300000}"/>
    <cellStyle name="Note 8 2 3 4 10" xfId="12659" xr:uid="{00000000-0005-0000-0000-0000D6300000}"/>
    <cellStyle name="Note 8 2 3 4 10 2" xfId="12660" xr:uid="{00000000-0005-0000-0000-0000D7300000}"/>
    <cellStyle name="Note 8 2 3 4 11" xfId="12661" xr:uid="{00000000-0005-0000-0000-0000D8300000}"/>
    <cellStyle name="Note 8 2 3 4 11 2" xfId="12662" xr:uid="{00000000-0005-0000-0000-0000D9300000}"/>
    <cellStyle name="Note 8 2 3 4 12" xfId="12663" xr:uid="{00000000-0005-0000-0000-0000DA300000}"/>
    <cellStyle name="Note 8 2 3 4 12 2" xfId="12664" xr:uid="{00000000-0005-0000-0000-0000DB300000}"/>
    <cellStyle name="Note 8 2 3 4 13" xfId="12665" xr:uid="{00000000-0005-0000-0000-0000DC300000}"/>
    <cellStyle name="Note 8 2 3 4 13 2" xfId="12666" xr:uid="{00000000-0005-0000-0000-0000DD300000}"/>
    <cellStyle name="Note 8 2 3 4 14" xfId="12667" xr:uid="{00000000-0005-0000-0000-0000DE300000}"/>
    <cellStyle name="Note 8 2 3 4 14 2" xfId="12668" xr:uid="{00000000-0005-0000-0000-0000DF300000}"/>
    <cellStyle name="Note 8 2 3 4 15" xfId="12669" xr:uid="{00000000-0005-0000-0000-0000E0300000}"/>
    <cellStyle name="Note 8 2 3 4 15 2" xfId="12670" xr:uid="{00000000-0005-0000-0000-0000E1300000}"/>
    <cellStyle name="Note 8 2 3 4 16" xfId="12671" xr:uid="{00000000-0005-0000-0000-0000E2300000}"/>
    <cellStyle name="Note 8 2 3 4 2" xfId="12672" xr:uid="{00000000-0005-0000-0000-0000E3300000}"/>
    <cellStyle name="Note 8 2 3 4 2 2" xfId="12673" xr:uid="{00000000-0005-0000-0000-0000E4300000}"/>
    <cellStyle name="Note 8 2 3 4 3" xfId="12674" xr:uid="{00000000-0005-0000-0000-0000E5300000}"/>
    <cellStyle name="Note 8 2 3 4 3 2" xfId="12675" xr:uid="{00000000-0005-0000-0000-0000E6300000}"/>
    <cellStyle name="Note 8 2 3 4 4" xfId="12676" xr:uid="{00000000-0005-0000-0000-0000E7300000}"/>
    <cellStyle name="Note 8 2 3 4 4 2" xfId="12677" xr:uid="{00000000-0005-0000-0000-0000E8300000}"/>
    <cellStyle name="Note 8 2 3 4 5" xfId="12678" xr:uid="{00000000-0005-0000-0000-0000E9300000}"/>
    <cellStyle name="Note 8 2 3 4 5 2" xfId="12679" xr:uid="{00000000-0005-0000-0000-0000EA300000}"/>
    <cellStyle name="Note 8 2 3 4 6" xfId="12680" xr:uid="{00000000-0005-0000-0000-0000EB300000}"/>
    <cellStyle name="Note 8 2 3 4 6 2" xfId="12681" xr:uid="{00000000-0005-0000-0000-0000EC300000}"/>
    <cellStyle name="Note 8 2 3 4 7" xfId="12682" xr:uid="{00000000-0005-0000-0000-0000ED300000}"/>
    <cellStyle name="Note 8 2 3 4 7 2" xfId="12683" xr:uid="{00000000-0005-0000-0000-0000EE300000}"/>
    <cellStyle name="Note 8 2 3 4 8" xfId="12684" xr:uid="{00000000-0005-0000-0000-0000EF300000}"/>
    <cellStyle name="Note 8 2 3 4 8 2" xfId="12685" xr:uid="{00000000-0005-0000-0000-0000F0300000}"/>
    <cellStyle name="Note 8 2 3 4 9" xfId="12686" xr:uid="{00000000-0005-0000-0000-0000F1300000}"/>
    <cellStyle name="Note 8 2 3 4 9 2" xfId="12687" xr:uid="{00000000-0005-0000-0000-0000F2300000}"/>
    <cellStyle name="Note 8 2 3 5" xfId="12688" xr:uid="{00000000-0005-0000-0000-0000F3300000}"/>
    <cellStyle name="Note 8 2 3 5 10" xfId="12689" xr:uid="{00000000-0005-0000-0000-0000F4300000}"/>
    <cellStyle name="Note 8 2 3 5 10 2" xfId="12690" xr:uid="{00000000-0005-0000-0000-0000F5300000}"/>
    <cellStyle name="Note 8 2 3 5 11" xfId="12691" xr:uid="{00000000-0005-0000-0000-0000F6300000}"/>
    <cellStyle name="Note 8 2 3 5 11 2" xfId="12692" xr:uid="{00000000-0005-0000-0000-0000F7300000}"/>
    <cellStyle name="Note 8 2 3 5 12" xfId="12693" xr:uid="{00000000-0005-0000-0000-0000F8300000}"/>
    <cellStyle name="Note 8 2 3 5 12 2" xfId="12694" xr:uid="{00000000-0005-0000-0000-0000F9300000}"/>
    <cellStyle name="Note 8 2 3 5 13" xfId="12695" xr:uid="{00000000-0005-0000-0000-0000FA300000}"/>
    <cellStyle name="Note 8 2 3 5 13 2" xfId="12696" xr:uid="{00000000-0005-0000-0000-0000FB300000}"/>
    <cellStyle name="Note 8 2 3 5 14" xfId="12697" xr:uid="{00000000-0005-0000-0000-0000FC300000}"/>
    <cellStyle name="Note 8 2 3 5 14 2" xfId="12698" xr:uid="{00000000-0005-0000-0000-0000FD300000}"/>
    <cellStyle name="Note 8 2 3 5 15" xfId="12699" xr:uid="{00000000-0005-0000-0000-0000FE300000}"/>
    <cellStyle name="Note 8 2 3 5 15 2" xfId="12700" xr:uid="{00000000-0005-0000-0000-0000FF300000}"/>
    <cellStyle name="Note 8 2 3 5 16" xfId="12701" xr:uid="{00000000-0005-0000-0000-000000310000}"/>
    <cellStyle name="Note 8 2 3 5 2" xfId="12702" xr:uid="{00000000-0005-0000-0000-000001310000}"/>
    <cellStyle name="Note 8 2 3 5 2 2" xfId="12703" xr:uid="{00000000-0005-0000-0000-000002310000}"/>
    <cellStyle name="Note 8 2 3 5 3" xfId="12704" xr:uid="{00000000-0005-0000-0000-000003310000}"/>
    <cellStyle name="Note 8 2 3 5 3 2" xfId="12705" xr:uid="{00000000-0005-0000-0000-000004310000}"/>
    <cellStyle name="Note 8 2 3 5 4" xfId="12706" xr:uid="{00000000-0005-0000-0000-000005310000}"/>
    <cellStyle name="Note 8 2 3 5 4 2" xfId="12707" xr:uid="{00000000-0005-0000-0000-000006310000}"/>
    <cellStyle name="Note 8 2 3 5 5" xfId="12708" xr:uid="{00000000-0005-0000-0000-000007310000}"/>
    <cellStyle name="Note 8 2 3 5 5 2" xfId="12709" xr:uid="{00000000-0005-0000-0000-000008310000}"/>
    <cellStyle name="Note 8 2 3 5 6" xfId="12710" xr:uid="{00000000-0005-0000-0000-000009310000}"/>
    <cellStyle name="Note 8 2 3 5 6 2" xfId="12711" xr:uid="{00000000-0005-0000-0000-00000A310000}"/>
    <cellStyle name="Note 8 2 3 5 7" xfId="12712" xr:uid="{00000000-0005-0000-0000-00000B310000}"/>
    <cellStyle name="Note 8 2 3 5 7 2" xfId="12713" xr:uid="{00000000-0005-0000-0000-00000C310000}"/>
    <cellStyle name="Note 8 2 3 5 8" xfId="12714" xr:uid="{00000000-0005-0000-0000-00000D310000}"/>
    <cellStyle name="Note 8 2 3 5 8 2" xfId="12715" xr:uid="{00000000-0005-0000-0000-00000E310000}"/>
    <cellStyle name="Note 8 2 3 5 9" xfId="12716" xr:uid="{00000000-0005-0000-0000-00000F310000}"/>
    <cellStyle name="Note 8 2 3 5 9 2" xfId="12717" xr:uid="{00000000-0005-0000-0000-000010310000}"/>
    <cellStyle name="Note 8 2 3 6" xfId="12718" xr:uid="{00000000-0005-0000-0000-000011310000}"/>
    <cellStyle name="Note 8 2 3 6 10" xfId="12719" xr:uid="{00000000-0005-0000-0000-000012310000}"/>
    <cellStyle name="Note 8 2 3 6 10 2" xfId="12720" xr:uid="{00000000-0005-0000-0000-000013310000}"/>
    <cellStyle name="Note 8 2 3 6 11" xfId="12721" xr:uid="{00000000-0005-0000-0000-000014310000}"/>
    <cellStyle name="Note 8 2 3 6 11 2" xfId="12722" xr:uid="{00000000-0005-0000-0000-000015310000}"/>
    <cellStyle name="Note 8 2 3 6 12" xfId="12723" xr:uid="{00000000-0005-0000-0000-000016310000}"/>
    <cellStyle name="Note 8 2 3 6 12 2" xfId="12724" xr:uid="{00000000-0005-0000-0000-000017310000}"/>
    <cellStyle name="Note 8 2 3 6 13" xfId="12725" xr:uid="{00000000-0005-0000-0000-000018310000}"/>
    <cellStyle name="Note 8 2 3 6 13 2" xfId="12726" xr:uid="{00000000-0005-0000-0000-000019310000}"/>
    <cellStyle name="Note 8 2 3 6 14" xfId="12727" xr:uid="{00000000-0005-0000-0000-00001A310000}"/>
    <cellStyle name="Note 8 2 3 6 14 2" xfId="12728" xr:uid="{00000000-0005-0000-0000-00001B310000}"/>
    <cellStyle name="Note 8 2 3 6 15" xfId="12729" xr:uid="{00000000-0005-0000-0000-00001C310000}"/>
    <cellStyle name="Note 8 2 3 6 2" xfId="12730" xr:uid="{00000000-0005-0000-0000-00001D310000}"/>
    <cellStyle name="Note 8 2 3 6 2 2" xfId="12731" xr:uid="{00000000-0005-0000-0000-00001E310000}"/>
    <cellStyle name="Note 8 2 3 6 3" xfId="12732" xr:uid="{00000000-0005-0000-0000-00001F310000}"/>
    <cellStyle name="Note 8 2 3 6 3 2" xfId="12733" xr:uid="{00000000-0005-0000-0000-000020310000}"/>
    <cellStyle name="Note 8 2 3 6 4" xfId="12734" xr:uid="{00000000-0005-0000-0000-000021310000}"/>
    <cellStyle name="Note 8 2 3 6 4 2" xfId="12735" xr:uid="{00000000-0005-0000-0000-000022310000}"/>
    <cellStyle name="Note 8 2 3 6 5" xfId="12736" xr:uid="{00000000-0005-0000-0000-000023310000}"/>
    <cellStyle name="Note 8 2 3 6 5 2" xfId="12737" xr:uid="{00000000-0005-0000-0000-000024310000}"/>
    <cellStyle name="Note 8 2 3 6 6" xfId="12738" xr:uid="{00000000-0005-0000-0000-000025310000}"/>
    <cellStyle name="Note 8 2 3 6 6 2" xfId="12739" xr:uid="{00000000-0005-0000-0000-000026310000}"/>
    <cellStyle name="Note 8 2 3 6 7" xfId="12740" xr:uid="{00000000-0005-0000-0000-000027310000}"/>
    <cellStyle name="Note 8 2 3 6 7 2" xfId="12741" xr:uid="{00000000-0005-0000-0000-000028310000}"/>
    <cellStyle name="Note 8 2 3 6 8" xfId="12742" xr:uid="{00000000-0005-0000-0000-000029310000}"/>
    <cellStyle name="Note 8 2 3 6 8 2" xfId="12743" xr:uid="{00000000-0005-0000-0000-00002A310000}"/>
    <cellStyle name="Note 8 2 3 6 9" xfId="12744" xr:uid="{00000000-0005-0000-0000-00002B310000}"/>
    <cellStyle name="Note 8 2 3 6 9 2" xfId="12745" xr:uid="{00000000-0005-0000-0000-00002C310000}"/>
    <cellStyle name="Note 8 2 3 7" xfId="12746" xr:uid="{00000000-0005-0000-0000-00002D310000}"/>
    <cellStyle name="Note 8 2 3 7 2" xfId="12747" xr:uid="{00000000-0005-0000-0000-00002E310000}"/>
    <cellStyle name="Note 8 2 3 8" xfId="12748" xr:uid="{00000000-0005-0000-0000-00002F310000}"/>
    <cellStyle name="Note 8 2 3 8 2" xfId="12749" xr:uid="{00000000-0005-0000-0000-000030310000}"/>
    <cellStyle name="Note 8 2 3 9" xfId="12750" xr:uid="{00000000-0005-0000-0000-000031310000}"/>
    <cellStyle name="Note 8 2 3 9 2" xfId="12751" xr:uid="{00000000-0005-0000-0000-000032310000}"/>
    <cellStyle name="Note 8 2 4" xfId="12752" xr:uid="{00000000-0005-0000-0000-000033310000}"/>
    <cellStyle name="Note 8 2 4 10" xfId="12753" xr:uid="{00000000-0005-0000-0000-000034310000}"/>
    <cellStyle name="Note 8 2 4 10 2" xfId="12754" xr:uid="{00000000-0005-0000-0000-000035310000}"/>
    <cellStyle name="Note 8 2 4 11" xfId="12755" xr:uid="{00000000-0005-0000-0000-000036310000}"/>
    <cellStyle name="Note 8 2 4 11 2" xfId="12756" xr:uid="{00000000-0005-0000-0000-000037310000}"/>
    <cellStyle name="Note 8 2 4 12" xfId="12757" xr:uid="{00000000-0005-0000-0000-000038310000}"/>
    <cellStyle name="Note 8 2 4 12 2" xfId="12758" xr:uid="{00000000-0005-0000-0000-000039310000}"/>
    <cellStyle name="Note 8 2 4 13" xfId="12759" xr:uid="{00000000-0005-0000-0000-00003A310000}"/>
    <cellStyle name="Note 8 2 4 13 2" xfId="12760" xr:uid="{00000000-0005-0000-0000-00003B310000}"/>
    <cellStyle name="Note 8 2 4 14" xfId="12761" xr:uid="{00000000-0005-0000-0000-00003C310000}"/>
    <cellStyle name="Note 8 2 4 14 2" xfId="12762" xr:uid="{00000000-0005-0000-0000-00003D310000}"/>
    <cellStyle name="Note 8 2 4 15" xfId="12763" xr:uid="{00000000-0005-0000-0000-00003E310000}"/>
    <cellStyle name="Note 8 2 4 15 2" xfId="12764" xr:uid="{00000000-0005-0000-0000-00003F310000}"/>
    <cellStyle name="Note 8 2 4 16" xfId="12765" xr:uid="{00000000-0005-0000-0000-000040310000}"/>
    <cellStyle name="Note 8 2 4 16 2" xfId="12766" xr:uid="{00000000-0005-0000-0000-000041310000}"/>
    <cellStyle name="Note 8 2 4 17" xfId="12767" xr:uid="{00000000-0005-0000-0000-000042310000}"/>
    <cellStyle name="Note 8 2 4 17 2" xfId="12768" xr:uid="{00000000-0005-0000-0000-000043310000}"/>
    <cellStyle name="Note 8 2 4 18" xfId="12769" xr:uid="{00000000-0005-0000-0000-000044310000}"/>
    <cellStyle name="Note 8 2 4 18 2" xfId="12770" xr:uid="{00000000-0005-0000-0000-000045310000}"/>
    <cellStyle name="Note 8 2 4 19" xfId="12771" xr:uid="{00000000-0005-0000-0000-000046310000}"/>
    <cellStyle name="Note 8 2 4 19 2" xfId="12772" xr:uid="{00000000-0005-0000-0000-000047310000}"/>
    <cellStyle name="Note 8 2 4 2" xfId="12773" xr:uid="{00000000-0005-0000-0000-000048310000}"/>
    <cellStyle name="Note 8 2 4 2 10" xfId="12774" xr:uid="{00000000-0005-0000-0000-000049310000}"/>
    <cellStyle name="Note 8 2 4 2 10 2" xfId="12775" xr:uid="{00000000-0005-0000-0000-00004A310000}"/>
    <cellStyle name="Note 8 2 4 2 11" xfId="12776" xr:uid="{00000000-0005-0000-0000-00004B310000}"/>
    <cellStyle name="Note 8 2 4 2 11 2" xfId="12777" xr:uid="{00000000-0005-0000-0000-00004C310000}"/>
    <cellStyle name="Note 8 2 4 2 12" xfId="12778" xr:uid="{00000000-0005-0000-0000-00004D310000}"/>
    <cellStyle name="Note 8 2 4 2 12 2" xfId="12779" xr:uid="{00000000-0005-0000-0000-00004E310000}"/>
    <cellStyle name="Note 8 2 4 2 13" xfId="12780" xr:uid="{00000000-0005-0000-0000-00004F310000}"/>
    <cellStyle name="Note 8 2 4 2 13 2" xfId="12781" xr:uid="{00000000-0005-0000-0000-000050310000}"/>
    <cellStyle name="Note 8 2 4 2 14" xfId="12782" xr:uid="{00000000-0005-0000-0000-000051310000}"/>
    <cellStyle name="Note 8 2 4 2 14 2" xfId="12783" xr:uid="{00000000-0005-0000-0000-000052310000}"/>
    <cellStyle name="Note 8 2 4 2 15" xfId="12784" xr:uid="{00000000-0005-0000-0000-000053310000}"/>
    <cellStyle name="Note 8 2 4 2 15 2" xfId="12785" xr:uid="{00000000-0005-0000-0000-000054310000}"/>
    <cellStyle name="Note 8 2 4 2 16" xfId="12786" xr:uid="{00000000-0005-0000-0000-000055310000}"/>
    <cellStyle name="Note 8 2 4 2 16 2" xfId="12787" xr:uid="{00000000-0005-0000-0000-000056310000}"/>
    <cellStyle name="Note 8 2 4 2 17" xfId="12788" xr:uid="{00000000-0005-0000-0000-000057310000}"/>
    <cellStyle name="Note 8 2 4 2 17 2" xfId="12789" xr:uid="{00000000-0005-0000-0000-000058310000}"/>
    <cellStyle name="Note 8 2 4 2 18" xfId="12790" xr:uid="{00000000-0005-0000-0000-000059310000}"/>
    <cellStyle name="Note 8 2 4 2 18 2" xfId="12791" xr:uid="{00000000-0005-0000-0000-00005A310000}"/>
    <cellStyle name="Note 8 2 4 2 19" xfId="12792" xr:uid="{00000000-0005-0000-0000-00005B310000}"/>
    <cellStyle name="Note 8 2 4 2 2" xfId="12793" xr:uid="{00000000-0005-0000-0000-00005C310000}"/>
    <cellStyle name="Note 8 2 4 2 2 2" xfId="12794" xr:uid="{00000000-0005-0000-0000-00005D310000}"/>
    <cellStyle name="Note 8 2 4 2 3" xfId="12795" xr:uid="{00000000-0005-0000-0000-00005E310000}"/>
    <cellStyle name="Note 8 2 4 2 3 2" xfId="12796" xr:uid="{00000000-0005-0000-0000-00005F310000}"/>
    <cellStyle name="Note 8 2 4 2 4" xfId="12797" xr:uid="{00000000-0005-0000-0000-000060310000}"/>
    <cellStyle name="Note 8 2 4 2 4 2" xfId="12798" xr:uid="{00000000-0005-0000-0000-000061310000}"/>
    <cellStyle name="Note 8 2 4 2 5" xfId="12799" xr:uid="{00000000-0005-0000-0000-000062310000}"/>
    <cellStyle name="Note 8 2 4 2 5 2" xfId="12800" xr:uid="{00000000-0005-0000-0000-000063310000}"/>
    <cellStyle name="Note 8 2 4 2 6" xfId="12801" xr:uid="{00000000-0005-0000-0000-000064310000}"/>
    <cellStyle name="Note 8 2 4 2 6 2" xfId="12802" xr:uid="{00000000-0005-0000-0000-000065310000}"/>
    <cellStyle name="Note 8 2 4 2 7" xfId="12803" xr:uid="{00000000-0005-0000-0000-000066310000}"/>
    <cellStyle name="Note 8 2 4 2 7 2" xfId="12804" xr:uid="{00000000-0005-0000-0000-000067310000}"/>
    <cellStyle name="Note 8 2 4 2 8" xfId="12805" xr:uid="{00000000-0005-0000-0000-000068310000}"/>
    <cellStyle name="Note 8 2 4 2 8 2" xfId="12806" xr:uid="{00000000-0005-0000-0000-000069310000}"/>
    <cellStyle name="Note 8 2 4 2 9" xfId="12807" xr:uid="{00000000-0005-0000-0000-00006A310000}"/>
    <cellStyle name="Note 8 2 4 2 9 2" xfId="12808" xr:uid="{00000000-0005-0000-0000-00006B310000}"/>
    <cellStyle name="Note 8 2 4 20" xfId="12809" xr:uid="{00000000-0005-0000-0000-00006C310000}"/>
    <cellStyle name="Note 8 2 4 3" xfId="12810" xr:uid="{00000000-0005-0000-0000-00006D310000}"/>
    <cellStyle name="Note 8 2 4 3 10" xfId="12811" xr:uid="{00000000-0005-0000-0000-00006E310000}"/>
    <cellStyle name="Note 8 2 4 3 10 2" xfId="12812" xr:uid="{00000000-0005-0000-0000-00006F310000}"/>
    <cellStyle name="Note 8 2 4 3 11" xfId="12813" xr:uid="{00000000-0005-0000-0000-000070310000}"/>
    <cellStyle name="Note 8 2 4 3 11 2" xfId="12814" xr:uid="{00000000-0005-0000-0000-000071310000}"/>
    <cellStyle name="Note 8 2 4 3 12" xfId="12815" xr:uid="{00000000-0005-0000-0000-000072310000}"/>
    <cellStyle name="Note 8 2 4 3 12 2" xfId="12816" xr:uid="{00000000-0005-0000-0000-000073310000}"/>
    <cellStyle name="Note 8 2 4 3 13" xfId="12817" xr:uid="{00000000-0005-0000-0000-000074310000}"/>
    <cellStyle name="Note 8 2 4 3 13 2" xfId="12818" xr:uid="{00000000-0005-0000-0000-000075310000}"/>
    <cellStyle name="Note 8 2 4 3 14" xfId="12819" xr:uid="{00000000-0005-0000-0000-000076310000}"/>
    <cellStyle name="Note 8 2 4 3 14 2" xfId="12820" xr:uid="{00000000-0005-0000-0000-000077310000}"/>
    <cellStyle name="Note 8 2 4 3 15" xfId="12821" xr:uid="{00000000-0005-0000-0000-000078310000}"/>
    <cellStyle name="Note 8 2 4 3 15 2" xfId="12822" xr:uid="{00000000-0005-0000-0000-000079310000}"/>
    <cellStyle name="Note 8 2 4 3 16" xfId="12823" xr:uid="{00000000-0005-0000-0000-00007A310000}"/>
    <cellStyle name="Note 8 2 4 3 16 2" xfId="12824" xr:uid="{00000000-0005-0000-0000-00007B310000}"/>
    <cellStyle name="Note 8 2 4 3 17" xfId="12825" xr:uid="{00000000-0005-0000-0000-00007C310000}"/>
    <cellStyle name="Note 8 2 4 3 17 2" xfId="12826" xr:uid="{00000000-0005-0000-0000-00007D310000}"/>
    <cellStyle name="Note 8 2 4 3 18" xfId="12827" xr:uid="{00000000-0005-0000-0000-00007E310000}"/>
    <cellStyle name="Note 8 2 4 3 2" xfId="12828" xr:uid="{00000000-0005-0000-0000-00007F310000}"/>
    <cellStyle name="Note 8 2 4 3 2 2" xfId="12829" xr:uid="{00000000-0005-0000-0000-000080310000}"/>
    <cellStyle name="Note 8 2 4 3 3" xfId="12830" xr:uid="{00000000-0005-0000-0000-000081310000}"/>
    <cellStyle name="Note 8 2 4 3 3 2" xfId="12831" xr:uid="{00000000-0005-0000-0000-000082310000}"/>
    <cellStyle name="Note 8 2 4 3 4" xfId="12832" xr:uid="{00000000-0005-0000-0000-000083310000}"/>
    <cellStyle name="Note 8 2 4 3 4 2" xfId="12833" xr:uid="{00000000-0005-0000-0000-000084310000}"/>
    <cellStyle name="Note 8 2 4 3 5" xfId="12834" xr:uid="{00000000-0005-0000-0000-000085310000}"/>
    <cellStyle name="Note 8 2 4 3 5 2" xfId="12835" xr:uid="{00000000-0005-0000-0000-000086310000}"/>
    <cellStyle name="Note 8 2 4 3 6" xfId="12836" xr:uid="{00000000-0005-0000-0000-000087310000}"/>
    <cellStyle name="Note 8 2 4 3 6 2" xfId="12837" xr:uid="{00000000-0005-0000-0000-000088310000}"/>
    <cellStyle name="Note 8 2 4 3 7" xfId="12838" xr:uid="{00000000-0005-0000-0000-000089310000}"/>
    <cellStyle name="Note 8 2 4 3 7 2" xfId="12839" xr:uid="{00000000-0005-0000-0000-00008A310000}"/>
    <cellStyle name="Note 8 2 4 3 8" xfId="12840" xr:uid="{00000000-0005-0000-0000-00008B310000}"/>
    <cellStyle name="Note 8 2 4 3 8 2" xfId="12841" xr:uid="{00000000-0005-0000-0000-00008C310000}"/>
    <cellStyle name="Note 8 2 4 3 9" xfId="12842" xr:uid="{00000000-0005-0000-0000-00008D310000}"/>
    <cellStyle name="Note 8 2 4 3 9 2" xfId="12843" xr:uid="{00000000-0005-0000-0000-00008E310000}"/>
    <cellStyle name="Note 8 2 4 4" xfId="12844" xr:uid="{00000000-0005-0000-0000-00008F310000}"/>
    <cellStyle name="Note 8 2 4 4 10" xfId="12845" xr:uid="{00000000-0005-0000-0000-000090310000}"/>
    <cellStyle name="Note 8 2 4 4 10 2" xfId="12846" xr:uid="{00000000-0005-0000-0000-000091310000}"/>
    <cellStyle name="Note 8 2 4 4 11" xfId="12847" xr:uid="{00000000-0005-0000-0000-000092310000}"/>
    <cellStyle name="Note 8 2 4 4 11 2" xfId="12848" xr:uid="{00000000-0005-0000-0000-000093310000}"/>
    <cellStyle name="Note 8 2 4 4 12" xfId="12849" xr:uid="{00000000-0005-0000-0000-000094310000}"/>
    <cellStyle name="Note 8 2 4 4 12 2" xfId="12850" xr:uid="{00000000-0005-0000-0000-000095310000}"/>
    <cellStyle name="Note 8 2 4 4 13" xfId="12851" xr:uid="{00000000-0005-0000-0000-000096310000}"/>
    <cellStyle name="Note 8 2 4 4 13 2" xfId="12852" xr:uid="{00000000-0005-0000-0000-000097310000}"/>
    <cellStyle name="Note 8 2 4 4 14" xfId="12853" xr:uid="{00000000-0005-0000-0000-000098310000}"/>
    <cellStyle name="Note 8 2 4 4 14 2" xfId="12854" xr:uid="{00000000-0005-0000-0000-000099310000}"/>
    <cellStyle name="Note 8 2 4 4 15" xfId="12855" xr:uid="{00000000-0005-0000-0000-00009A310000}"/>
    <cellStyle name="Note 8 2 4 4 15 2" xfId="12856" xr:uid="{00000000-0005-0000-0000-00009B310000}"/>
    <cellStyle name="Note 8 2 4 4 16" xfId="12857" xr:uid="{00000000-0005-0000-0000-00009C310000}"/>
    <cellStyle name="Note 8 2 4 4 2" xfId="12858" xr:uid="{00000000-0005-0000-0000-00009D310000}"/>
    <cellStyle name="Note 8 2 4 4 2 2" xfId="12859" xr:uid="{00000000-0005-0000-0000-00009E310000}"/>
    <cellStyle name="Note 8 2 4 4 3" xfId="12860" xr:uid="{00000000-0005-0000-0000-00009F310000}"/>
    <cellStyle name="Note 8 2 4 4 3 2" xfId="12861" xr:uid="{00000000-0005-0000-0000-0000A0310000}"/>
    <cellStyle name="Note 8 2 4 4 4" xfId="12862" xr:uid="{00000000-0005-0000-0000-0000A1310000}"/>
    <cellStyle name="Note 8 2 4 4 4 2" xfId="12863" xr:uid="{00000000-0005-0000-0000-0000A2310000}"/>
    <cellStyle name="Note 8 2 4 4 5" xfId="12864" xr:uid="{00000000-0005-0000-0000-0000A3310000}"/>
    <cellStyle name="Note 8 2 4 4 5 2" xfId="12865" xr:uid="{00000000-0005-0000-0000-0000A4310000}"/>
    <cellStyle name="Note 8 2 4 4 6" xfId="12866" xr:uid="{00000000-0005-0000-0000-0000A5310000}"/>
    <cellStyle name="Note 8 2 4 4 6 2" xfId="12867" xr:uid="{00000000-0005-0000-0000-0000A6310000}"/>
    <cellStyle name="Note 8 2 4 4 7" xfId="12868" xr:uid="{00000000-0005-0000-0000-0000A7310000}"/>
    <cellStyle name="Note 8 2 4 4 7 2" xfId="12869" xr:uid="{00000000-0005-0000-0000-0000A8310000}"/>
    <cellStyle name="Note 8 2 4 4 8" xfId="12870" xr:uid="{00000000-0005-0000-0000-0000A9310000}"/>
    <cellStyle name="Note 8 2 4 4 8 2" xfId="12871" xr:uid="{00000000-0005-0000-0000-0000AA310000}"/>
    <cellStyle name="Note 8 2 4 4 9" xfId="12872" xr:uid="{00000000-0005-0000-0000-0000AB310000}"/>
    <cellStyle name="Note 8 2 4 4 9 2" xfId="12873" xr:uid="{00000000-0005-0000-0000-0000AC310000}"/>
    <cellStyle name="Note 8 2 4 5" xfId="12874" xr:uid="{00000000-0005-0000-0000-0000AD310000}"/>
    <cellStyle name="Note 8 2 4 5 10" xfId="12875" xr:uid="{00000000-0005-0000-0000-0000AE310000}"/>
    <cellStyle name="Note 8 2 4 5 10 2" xfId="12876" xr:uid="{00000000-0005-0000-0000-0000AF310000}"/>
    <cellStyle name="Note 8 2 4 5 11" xfId="12877" xr:uid="{00000000-0005-0000-0000-0000B0310000}"/>
    <cellStyle name="Note 8 2 4 5 11 2" xfId="12878" xr:uid="{00000000-0005-0000-0000-0000B1310000}"/>
    <cellStyle name="Note 8 2 4 5 12" xfId="12879" xr:uid="{00000000-0005-0000-0000-0000B2310000}"/>
    <cellStyle name="Note 8 2 4 5 12 2" xfId="12880" xr:uid="{00000000-0005-0000-0000-0000B3310000}"/>
    <cellStyle name="Note 8 2 4 5 13" xfId="12881" xr:uid="{00000000-0005-0000-0000-0000B4310000}"/>
    <cellStyle name="Note 8 2 4 5 13 2" xfId="12882" xr:uid="{00000000-0005-0000-0000-0000B5310000}"/>
    <cellStyle name="Note 8 2 4 5 14" xfId="12883" xr:uid="{00000000-0005-0000-0000-0000B6310000}"/>
    <cellStyle name="Note 8 2 4 5 14 2" xfId="12884" xr:uid="{00000000-0005-0000-0000-0000B7310000}"/>
    <cellStyle name="Note 8 2 4 5 15" xfId="12885" xr:uid="{00000000-0005-0000-0000-0000B8310000}"/>
    <cellStyle name="Note 8 2 4 5 15 2" xfId="12886" xr:uid="{00000000-0005-0000-0000-0000B9310000}"/>
    <cellStyle name="Note 8 2 4 5 16" xfId="12887" xr:uid="{00000000-0005-0000-0000-0000BA310000}"/>
    <cellStyle name="Note 8 2 4 5 2" xfId="12888" xr:uid="{00000000-0005-0000-0000-0000BB310000}"/>
    <cellStyle name="Note 8 2 4 5 2 2" xfId="12889" xr:uid="{00000000-0005-0000-0000-0000BC310000}"/>
    <cellStyle name="Note 8 2 4 5 3" xfId="12890" xr:uid="{00000000-0005-0000-0000-0000BD310000}"/>
    <cellStyle name="Note 8 2 4 5 3 2" xfId="12891" xr:uid="{00000000-0005-0000-0000-0000BE310000}"/>
    <cellStyle name="Note 8 2 4 5 4" xfId="12892" xr:uid="{00000000-0005-0000-0000-0000BF310000}"/>
    <cellStyle name="Note 8 2 4 5 4 2" xfId="12893" xr:uid="{00000000-0005-0000-0000-0000C0310000}"/>
    <cellStyle name="Note 8 2 4 5 5" xfId="12894" xr:uid="{00000000-0005-0000-0000-0000C1310000}"/>
    <cellStyle name="Note 8 2 4 5 5 2" xfId="12895" xr:uid="{00000000-0005-0000-0000-0000C2310000}"/>
    <cellStyle name="Note 8 2 4 5 6" xfId="12896" xr:uid="{00000000-0005-0000-0000-0000C3310000}"/>
    <cellStyle name="Note 8 2 4 5 6 2" xfId="12897" xr:uid="{00000000-0005-0000-0000-0000C4310000}"/>
    <cellStyle name="Note 8 2 4 5 7" xfId="12898" xr:uid="{00000000-0005-0000-0000-0000C5310000}"/>
    <cellStyle name="Note 8 2 4 5 7 2" xfId="12899" xr:uid="{00000000-0005-0000-0000-0000C6310000}"/>
    <cellStyle name="Note 8 2 4 5 8" xfId="12900" xr:uid="{00000000-0005-0000-0000-0000C7310000}"/>
    <cellStyle name="Note 8 2 4 5 8 2" xfId="12901" xr:uid="{00000000-0005-0000-0000-0000C8310000}"/>
    <cellStyle name="Note 8 2 4 5 9" xfId="12902" xr:uid="{00000000-0005-0000-0000-0000C9310000}"/>
    <cellStyle name="Note 8 2 4 5 9 2" xfId="12903" xr:uid="{00000000-0005-0000-0000-0000CA310000}"/>
    <cellStyle name="Note 8 2 4 6" xfId="12904" xr:uid="{00000000-0005-0000-0000-0000CB310000}"/>
    <cellStyle name="Note 8 2 4 6 10" xfId="12905" xr:uid="{00000000-0005-0000-0000-0000CC310000}"/>
    <cellStyle name="Note 8 2 4 6 10 2" xfId="12906" xr:uid="{00000000-0005-0000-0000-0000CD310000}"/>
    <cellStyle name="Note 8 2 4 6 11" xfId="12907" xr:uid="{00000000-0005-0000-0000-0000CE310000}"/>
    <cellStyle name="Note 8 2 4 6 11 2" xfId="12908" xr:uid="{00000000-0005-0000-0000-0000CF310000}"/>
    <cellStyle name="Note 8 2 4 6 12" xfId="12909" xr:uid="{00000000-0005-0000-0000-0000D0310000}"/>
    <cellStyle name="Note 8 2 4 6 12 2" xfId="12910" xr:uid="{00000000-0005-0000-0000-0000D1310000}"/>
    <cellStyle name="Note 8 2 4 6 13" xfId="12911" xr:uid="{00000000-0005-0000-0000-0000D2310000}"/>
    <cellStyle name="Note 8 2 4 6 13 2" xfId="12912" xr:uid="{00000000-0005-0000-0000-0000D3310000}"/>
    <cellStyle name="Note 8 2 4 6 14" xfId="12913" xr:uid="{00000000-0005-0000-0000-0000D4310000}"/>
    <cellStyle name="Note 8 2 4 6 14 2" xfId="12914" xr:uid="{00000000-0005-0000-0000-0000D5310000}"/>
    <cellStyle name="Note 8 2 4 6 15" xfId="12915" xr:uid="{00000000-0005-0000-0000-0000D6310000}"/>
    <cellStyle name="Note 8 2 4 6 2" xfId="12916" xr:uid="{00000000-0005-0000-0000-0000D7310000}"/>
    <cellStyle name="Note 8 2 4 6 2 2" xfId="12917" xr:uid="{00000000-0005-0000-0000-0000D8310000}"/>
    <cellStyle name="Note 8 2 4 6 3" xfId="12918" xr:uid="{00000000-0005-0000-0000-0000D9310000}"/>
    <cellStyle name="Note 8 2 4 6 3 2" xfId="12919" xr:uid="{00000000-0005-0000-0000-0000DA310000}"/>
    <cellStyle name="Note 8 2 4 6 4" xfId="12920" xr:uid="{00000000-0005-0000-0000-0000DB310000}"/>
    <cellStyle name="Note 8 2 4 6 4 2" xfId="12921" xr:uid="{00000000-0005-0000-0000-0000DC310000}"/>
    <cellStyle name="Note 8 2 4 6 5" xfId="12922" xr:uid="{00000000-0005-0000-0000-0000DD310000}"/>
    <cellStyle name="Note 8 2 4 6 5 2" xfId="12923" xr:uid="{00000000-0005-0000-0000-0000DE310000}"/>
    <cellStyle name="Note 8 2 4 6 6" xfId="12924" xr:uid="{00000000-0005-0000-0000-0000DF310000}"/>
    <cellStyle name="Note 8 2 4 6 6 2" xfId="12925" xr:uid="{00000000-0005-0000-0000-0000E0310000}"/>
    <cellStyle name="Note 8 2 4 6 7" xfId="12926" xr:uid="{00000000-0005-0000-0000-0000E1310000}"/>
    <cellStyle name="Note 8 2 4 6 7 2" xfId="12927" xr:uid="{00000000-0005-0000-0000-0000E2310000}"/>
    <cellStyle name="Note 8 2 4 6 8" xfId="12928" xr:uid="{00000000-0005-0000-0000-0000E3310000}"/>
    <cellStyle name="Note 8 2 4 6 8 2" xfId="12929" xr:uid="{00000000-0005-0000-0000-0000E4310000}"/>
    <cellStyle name="Note 8 2 4 6 9" xfId="12930" xr:uid="{00000000-0005-0000-0000-0000E5310000}"/>
    <cellStyle name="Note 8 2 4 6 9 2" xfId="12931" xr:uid="{00000000-0005-0000-0000-0000E6310000}"/>
    <cellStyle name="Note 8 2 4 7" xfId="12932" xr:uid="{00000000-0005-0000-0000-0000E7310000}"/>
    <cellStyle name="Note 8 2 4 7 2" xfId="12933" xr:uid="{00000000-0005-0000-0000-0000E8310000}"/>
    <cellStyle name="Note 8 2 4 8" xfId="12934" xr:uid="{00000000-0005-0000-0000-0000E9310000}"/>
    <cellStyle name="Note 8 2 4 8 2" xfId="12935" xr:uid="{00000000-0005-0000-0000-0000EA310000}"/>
    <cellStyle name="Note 8 2 4 9" xfId="12936" xr:uid="{00000000-0005-0000-0000-0000EB310000}"/>
    <cellStyle name="Note 8 2 4 9 2" xfId="12937" xr:uid="{00000000-0005-0000-0000-0000EC310000}"/>
    <cellStyle name="Note 8 2 5" xfId="12938" xr:uid="{00000000-0005-0000-0000-0000ED310000}"/>
    <cellStyle name="Note 8 2 5 10" xfId="12939" xr:uid="{00000000-0005-0000-0000-0000EE310000}"/>
    <cellStyle name="Note 8 2 5 10 2" xfId="12940" xr:uid="{00000000-0005-0000-0000-0000EF310000}"/>
    <cellStyle name="Note 8 2 5 11" xfId="12941" xr:uid="{00000000-0005-0000-0000-0000F0310000}"/>
    <cellStyle name="Note 8 2 5 11 2" xfId="12942" xr:uid="{00000000-0005-0000-0000-0000F1310000}"/>
    <cellStyle name="Note 8 2 5 12" xfId="12943" xr:uid="{00000000-0005-0000-0000-0000F2310000}"/>
    <cellStyle name="Note 8 2 5 12 2" xfId="12944" xr:uid="{00000000-0005-0000-0000-0000F3310000}"/>
    <cellStyle name="Note 8 2 5 13" xfId="12945" xr:uid="{00000000-0005-0000-0000-0000F4310000}"/>
    <cellStyle name="Note 8 2 5 13 2" xfId="12946" xr:uid="{00000000-0005-0000-0000-0000F5310000}"/>
    <cellStyle name="Note 8 2 5 14" xfId="12947" xr:uid="{00000000-0005-0000-0000-0000F6310000}"/>
    <cellStyle name="Note 8 2 5 14 2" xfId="12948" xr:uid="{00000000-0005-0000-0000-0000F7310000}"/>
    <cellStyle name="Note 8 2 5 15" xfId="12949" xr:uid="{00000000-0005-0000-0000-0000F8310000}"/>
    <cellStyle name="Note 8 2 5 15 2" xfId="12950" xr:uid="{00000000-0005-0000-0000-0000F9310000}"/>
    <cellStyle name="Note 8 2 5 16" xfId="12951" xr:uid="{00000000-0005-0000-0000-0000FA310000}"/>
    <cellStyle name="Note 8 2 5 16 2" xfId="12952" xr:uid="{00000000-0005-0000-0000-0000FB310000}"/>
    <cellStyle name="Note 8 2 5 17" xfId="12953" xr:uid="{00000000-0005-0000-0000-0000FC310000}"/>
    <cellStyle name="Note 8 2 5 17 2" xfId="12954" xr:uid="{00000000-0005-0000-0000-0000FD310000}"/>
    <cellStyle name="Note 8 2 5 18" xfId="12955" xr:uid="{00000000-0005-0000-0000-0000FE310000}"/>
    <cellStyle name="Note 8 2 5 18 2" xfId="12956" xr:uid="{00000000-0005-0000-0000-0000FF310000}"/>
    <cellStyle name="Note 8 2 5 19" xfId="12957" xr:uid="{00000000-0005-0000-0000-000000320000}"/>
    <cellStyle name="Note 8 2 5 2" xfId="12958" xr:uid="{00000000-0005-0000-0000-000001320000}"/>
    <cellStyle name="Note 8 2 5 2 10" xfId="12959" xr:uid="{00000000-0005-0000-0000-000002320000}"/>
    <cellStyle name="Note 8 2 5 2 10 2" xfId="12960" xr:uid="{00000000-0005-0000-0000-000003320000}"/>
    <cellStyle name="Note 8 2 5 2 11" xfId="12961" xr:uid="{00000000-0005-0000-0000-000004320000}"/>
    <cellStyle name="Note 8 2 5 2 11 2" xfId="12962" xr:uid="{00000000-0005-0000-0000-000005320000}"/>
    <cellStyle name="Note 8 2 5 2 12" xfId="12963" xr:uid="{00000000-0005-0000-0000-000006320000}"/>
    <cellStyle name="Note 8 2 5 2 12 2" xfId="12964" xr:uid="{00000000-0005-0000-0000-000007320000}"/>
    <cellStyle name="Note 8 2 5 2 13" xfId="12965" xr:uid="{00000000-0005-0000-0000-000008320000}"/>
    <cellStyle name="Note 8 2 5 2 13 2" xfId="12966" xr:uid="{00000000-0005-0000-0000-000009320000}"/>
    <cellStyle name="Note 8 2 5 2 14" xfId="12967" xr:uid="{00000000-0005-0000-0000-00000A320000}"/>
    <cellStyle name="Note 8 2 5 2 14 2" xfId="12968" xr:uid="{00000000-0005-0000-0000-00000B320000}"/>
    <cellStyle name="Note 8 2 5 2 15" xfId="12969" xr:uid="{00000000-0005-0000-0000-00000C320000}"/>
    <cellStyle name="Note 8 2 5 2 15 2" xfId="12970" xr:uid="{00000000-0005-0000-0000-00000D320000}"/>
    <cellStyle name="Note 8 2 5 2 16" xfId="12971" xr:uid="{00000000-0005-0000-0000-00000E320000}"/>
    <cellStyle name="Note 8 2 5 2 16 2" xfId="12972" xr:uid="{00000000-0005-0000-0000-00000F320000}"/>
    <cellStyle name="Note 8 2 5 2 17" xfId="12973" xr:uid="{00000000-0005-0000-0000-000010320000}"/>
    <cellStyle name="Note 8 2 5 2 17 2" xfId="12974" xr:uid="{00000000-0005-0000-0000-000011320000}"/>
    <cellStyle name="Note 8 2 5 2 18" xfId="12975" xr:uid="{00000000-0005-0000-0000-000012320000}"/>
    <cellStyle name="Note 8 2 5 2 2" xfId="12976" xr:uid="{00000000-0005-0000-0000-000013320000}"/>
    <cellStyle name="Note 8 2 5 2 2 2" xfId="12977" xr:uid="{00000000-0005-0000-0000-000014320000}"/>
    <cellStyle name="Note 8 2 5 2 3" xfId="12978" xr:uid="{00000000-0005-0000-0000-000015320000}"/>
    <cellStyle name="Note 8 2 5 2 3 2" xfId="12979" xr:uid="{00000000-0005-0000-0000-000016320000}"/>
    <cellStyle name="Note 8 2 5 2 4" xfId="12980" xr:uid="{00000000-0005-0000-0000-000017320000}"/>
    <cellStyle name="Note 8 2 5 2 4 2" xfId="12981" xr:uid="{00000000-0005-0000-0000-000018320000}"/>
    <cellStyle name="Note 8 2 5 2 5" xfId="12982" xr:uid="{00000000-0005-0000-0000-000019320000}"/>
    <cellStyle name="Note 8 2 5 2 5 2" xfId="12983" xr:uid="{00000000-0005-0000-0000-00001A320000}"/>
    <cellStyle name="Note 8 2 5 2 6" xfId="12984" xr:uid="{00000000-0005-0000-0000-00001B320000}"/>
    <cellStyle name="Note 8 2 5 2 6 2" xfId="12985" xr:uid="{00000000-0005-0000-0000-00001C320000}"/>
    <cellStyle name="Note 8 2 5 2 7" xfId="12986" xr:uid="{00000000-0005-0000-0000-00001D320000}"/>
    <cellStyle name="Note 8 2 5 2 7 2" xfId="12987" xr:uid="{00000000-0005-0000-0000-00001E320000}"/>
    <cellStyle name="Note 8 2 5 2 8" xfId="12988" xr:uid="{00000000-0005-0000-0000-00001F320000}"/>
    <cellStyle name="Note 8 2 5 2 8 2" xfId="12989" xr:uid="{00000000-0005-0000-0000-000020320000}"/>
    <cellStyle name="Note 8 2 5 2 9" xfId="12990" xr:uid="{00000000-0005-0000-0000-000021320000}"/>
    <cellStyle name="Note 8 2 5 2 9 2" xfId="12991" xr:uid="{00000000-0005-0000-0000-000022320000}"/>
    <cellStyle name="Note 8 2 5 3" xfId="12992" xr:uid="{00000000-0005-0000-0000-000023320000}"/>
    <cellStyle name="Note 8 2 5 3 10" xfId="12993" xr:uid="{00000000-0005-0000-0000-000024320000}"/>
    <cellStyle name="Note 8 2 5 3 10 2" xfId="12994" xr:uid="{00000000-0005-0000-0000-000025320000}"/>
    <cellStyle name="Note 8 2 5 3 11" xfId="12995" xr:uid="{00000000-0005-0000-0000-000026320000}"/>
    <cellStyle name="Note 8 2 5 3 11 2" xfId="12996" xr:uid="{00000000-0005-0000-0000-000027320000}"/>
    <cellStyle name="Note 8 2 5 3 12" xfId="12997" xr:uid="{00000000-0005-0000-0000-000028320000}"/>
    <cellStyle name="Note 8 2 5 3 12 2" xfId="12998" xr:uid="{00000000-0005-0000-0000-000029320000}"/>
    <cellStyle name="Note 8 2 5 3 13" xfId="12999" xr:uid="{00000000-0005-0000-0000-00002A320000}"/>
    <cellStyle name="Note 8 2 5 3 13 2" xfId="13000" xr:uid="{00000000-0005-0000-0000-00002B320000}"/>
    <cellStyle name="Note 8 2 5 3 14" xfId="13001" xr:uid="{00000000-0005-0000-0000-00002C320000}"/>
    <cellStyle name="Note 8 2 5 3 14 2" xfId="13002" xr:uid="{00000000-0005-0000-0000-00002D320000}"/>
    <cellStyle name="Note 8 2 5 3 15" xfId="13003" xr:uid="{00000000-0005-0000-0000-00002E320000}"/>
    <cellStyle name="Note 8 2 5 3 15 2" xfId="13004" xr:uid="{00000000-0005-0000-0000-00002F320000}"/>
    <cellStyle name="Note 8 2 5 3 16" xfId="13005" xr:uid="{00000000-0005-0000-0000-000030320000}"/>
    <cellStyle name="Note 8 2 5 3 2" xfId="13006" xr:uid="{00000000-0005-0000-0000-000031320000}"/>
    <cellStyle name="Note 8 2 5 3 2 2" xfId="13007" xr:uid="{00000000-0005-0000-0000-000032320000}"/>
    <cellStyle name="Note 8 2 5 3 3" xfId="13008" xr:uid="{00000000-0005-0000-0000-000033320000}"/>
    <cellStyle name="Note 8 2 5 3 3 2" xfId="13009" xr:uid="{00000000-0005-0000-0000-000034320000}"/>
    <cellStyle name="Note 8 2 5 3 4" xfId="13010" xr:uid="{00000000-0005-0000-0000-000035320000}"/>
    <cellStyle name="Note 8 2 5 3 4 2" xfId="13011" xr:uid="{00000000-0005-0000-0000-000036320000}"/>
    <cellStyle name="Note 8 2 5 3 5" xfId="13012" xr:uid="{00000000-0005-0000-0000-000037320000}"/>
    <cellStyle name="Note 8 2 5 3 5 2" xfId="13013" xr:uid="{00000000-0005-0000-0000-000038320000}"/>
    <cellStyle name="Note 8 2 5 3 6" xfId="13014" xr:uid="{00000000-0005-0000-0000-000039320000}"/>
    <cellStyle name="Note 8 2 5 3 6 2" xfId="13015" xr:uid="{00000000-0005-0000-0000-00003A320000}"/>
    <cellStyle name="Note 8 2 5 3 7" xfId="13016" xr:uid="{00000000-0005-0000-0000-00003B320000}"/>
    <cellStyle name="Note 8 2 5 3 7 2" xfId="13017" xr:uid="{00000000-0005-0000-0000-00003C320000}"/>
    <cellStyle name="Note 8 2 5 3 8" xfId="13018" xr:uid="{00000000-0005-0000-0000-00003D320000}"/>
    <cellStyle name="Note 8 2 5 3 8 2" xfId="13019" xr:uid="{00000000-0005-0000-0000-00003E320000}"/>
    <cellStyle name="Note 8 2 5 3 9" xfId="13020" xr:uid="{00000000-0005-0000-0000-00003F320000}"/>
    <cellStyle name="Note 8 2 5 3 9 2" xfId="13021" xr:uid="{00000000-0005-0000-0000-000040320000}"/>
    <cellStyle name="Note 8 2 5 4" xfId="13022" xr:uid="{00000000-0005-0000-0000-000041320000}"/>
    <cellStyle name="Note 8 2 5 4 10" xfId="13023" xr:uid="{00000000-0005-0000-0000-000042320000}"/>
    <cellStyle name="Note 8 2 5 4 10 2" xfId="13024" xr:uid="{00000000-0005-0000-0000-000043320000}"/>
    <cellStyle name="Note 8 2 5 4 11" xfId="13025" xr:uid="{00000000-0005-0000-0000-000044320000}"/>
    <cellStyle name="Note 8 2 5 4 11 2" xfId="13026" xr:uid="{00000000-0005-0000-0000-000045320000}"/>
    <cellStyle name="Note 8 2 5 4 12" xfId="13027" xr:uid="{00000000-0005-0000-0000-000046320000}"/>
    <cellStyle name="Note 8 2 5 4 12 2" xfId="13028" xr:uid="{00000000-0005-0000-0000-000047320000}"/>
    <cellStyle name="Note 8 2 5 4 13" xfId="13029" xr:uid="{00000000-0005-0000-0000-000048320000}"/>
    <cellStyle name="Note 8 2 5 4 13 2" xfId="13030" xr:uid="{00000000-0005-0000-0000-000049320000}"/>
    <cellStyle name="Note 8 2 5 4 14" xfId="13031" xr:uid="{00000000-0005-0000-0000-00004A320000}"/>
    <cellStyle name="Note 8 2 5 4 14 2" xfId="13032" xr:uid="{00000000-0005-0000-0000-00004B320000}"/>
    <cellStyle name="Note 8 2 5 4 15" xfId="13033" xr:uid="{00000000-0005-0000-0000-00004C320000}"/>
    <cellStyle name="Note 8 2 5 4 15 2" xfId="13034" xr:uid="{00000000-0005-0000-0000-00004D320000}"/>
    <cellStyle name="Note 8 2 5 4 16" xfId="13035" xr:uid="{00000000-0005-0000-0000-00004E320000}"/>
    <cellStyle name="Note 8 2 5 4 2" xfId="13036" xr:uid="{00000000-0005-0000-0000-00004F320000}"/>
    <cellStyle name="Note 8 2 5 4 2 2" xfId="13037" xr:uid="{00000000-0005-0000-0000-000050320000}"/>
    <cellStyle name="Note 8 2 5 4 3" xfId="13038" xr:uid="{00000000-0005-0000-0000-000051320000}"/>
    <cellStyle name="Note 8 2 5 4 3 2" xfId="13039" xr:uid="{00000000-0005-0000-0000-000052320000}"/>
    <cellStyle name="Note 8 2 5 4 4" xfId="13040" xr:uid="{00000000-0005-0000-0000-000053320000}"/>
    <cellStyle name="Note 8 2 5 4 4 2" xfId="13041" xr:uid="{00000000-0005-0000-0000-000054320000}"/>
    <cellStyle name="Note 8 2 5 4 5" xfId="13042" xr:uid="{00000000-0005-0000-0000-000055320000}"/>
    <cellStyle name="Note 8 2 5 4 5 2" xfId="13043" xr:uid="{00000000-0005-0000-0000-000056320000}"/>
    <cellStyle name="Note 8 2 5 4 6" xfId="13044" xr:uid="{00000000-0005-0000-0000-000057320000}"/>
    <cellStyle name="Note 8 2 5 4 6 2" xfId="13045" xr:uid="{00000000-0005-0000-0000-000058320000}"/>
    <cellStyle name="Note 8 2 5 4 7" xfId="13046" xr:uid="{00000000-0005-0000-0000-000059320000}"/>
    <cellStyle name="Note 8 2 5 4 7 2" xfId="13047" xr:uid="{00000000-0005-0000-0000-00005A320000}"/>
    <cellStyle name="Note 8 2 5 4 8" xfId="13048" xr:uid="{00000000-0005-0000-0000-00005B320000}"/>
    <cellStyle name="Note 8 2 5 4 8 2" xfId="13049" xr:uid="{00000000-0005-0000-0000-00005C320000}"/>
    <cellStyle name="Note 8 2 5 4 9" xfId="13050" xr:uid="{00000000-0005-0000-0000-00005D320000}"/>
    <cellStyle name="Note 8 2 5 4 9 2" xfId="13051" xr:uid="{00000000-0005-0000-0000-00005E320000}"/>
    <cellStyle name="Note 8 2 5 5" xfId="13052" xr:uid="{00000000-0005-0000-0000-00005F320000}"/>
    <cellStyle name="Note 8 2 5 5 10" xfId="13053" xr:uid="{00000000-0005-0000-0000-000060320000}"/>
    <cellStyle name="Note 8 2 5 5 10 2" xfId="13054" xr:uid="{00000000-0005-0000-0000-000061320000}"/>
    <cellStyle name="Note 8 2 5 5 11" xfId="13055" xr:uid="{00000000-0005-0000-0000-000062320000}"/>
    <cellStyle name="Note 8 2 5 5 11 2" xfId="13056" xr:uid="{00000000-0005-0000-0000-000063320000}"/>
    <cellStyle name="Note 8 2 5 5 12" xfId="13057" xr:uid="{00000000-0005-0000-0000-000064320000}"/>
    <cellStyle name="Note 8 2 5 5 12 2" xfId="13058" xr:uid="{00000000-0005-0000-0000-000065320000}"/>
    <cellStyle name="Note 8 2 5 5 13" xfId="13059" xr:uid="{00000000-0005-0000-0000-000066320000}"/>
    <cellStyle name="Note 8 2 5 5 13 2" xfId="13060" xr:uid="{00000000-0005-0000-0000-000067320000}"/>
    <cellStyle name="Note 8 2 5 5 14" xfId="13061" xr:uid="{00000000-0005-0000-0000-000068320000}"/>
    <cellStyle name="Note 8 2 5 5 14 2" xfId="13062" xr:uid="{00000000-0005-0000-0000-000069320000}"/>
    <cellStyle name="Note 8 2 5 5 15" xfId="13063" xr:uid="{00000000-0005-0000-0000-00006A320000}"/>
    <cellStyle name="Note 8 2 5 5 2" xfId="13064" xr:uid="{00000000-0005-0000-0000-00006B320000}"/>
    <cellStyle name="Note 8 2 5 5 2 2" xfId="13065" xr:uid="{00000000-0005-0000-0000-00006C320000}"/>
    <cellStyle name="Note 8 2 5 5 3" xfId="13066" xr:uid="{00000000-0005-0000-0000-00006D320000}"/>
    <cellStyle name="Note 8 2 5 5 3 2" xfId="13067" xr:uid="{00000000-0005-0000-0000-00006E320000}"/>
    <cellStyle name="Note 8 2 5 5 4" xfId="13068" xr:uid="{00000000-0005-0000-0000-00006F320000}"/>
    <cellStyle name="Note 8 2 5 5 4 2" xfId="13069" xr:uid="{00000000-0005-0000-0000-000070320000}"/>
    <cellStyle name="Note 8 2 5 5 5" xfId="13070" xr:uid="{00000000-0005-0000-0000-000071320000}"/>
    <cellStyle name="Note 8 2 5 5 5 2" xfId="13071" xr:uid="{00000000-0005-0000-0000-000072320000}"/>
    <cellStyle name="Note 8 2 5 5 6" xfId="13072" xr:uid="{00000000-0005-0000-0000-000073320000}"/>
    <cellStyle name="Note 8 2 5 5 6 2" xfId="13073" xr:uid="{00000000-0005-0000-0000-000074320000}"/>
    <cellStyle name="Note 8 2 5 5 7" xfId="13074" xr:uid="{00000000-0005-0000-0000-000075320000}"/>
    <cellStyle name="Note 8 2 5 5 7 2" xfId="13075" xr:uid="{00000000-0005-0000-0000-000076320000}"/>
    <cellStyle name="Note 8 2 5 5 8" xfId="13076" xr:uid="{00000000-0005-0000-0000-000077320000}"/>
    <cellStyle name="Note 8 2 5 5 8 2" xfId="13077" xr:uid="{00000000-0005-0000-0000-000078320000}"/>
    <cellStyle name="Note 8 2 5 5 9" xfId="13078" xr:uid="{00000000-0005-0000-0000-000079320000}"/>
    <cellStyle name="Note 8 2 5 5 9 2" xfId="13079" xr:uid="{00000000-0005-0000-0000-00007A320000}"/>
    <cellStyle name="Note 8 2 5 6" xfId="13080" xr:uid="{00000000-0005-0000-0000-00007B320000}"/>
    <cellStyle name="Note 8 2 5 6 2" xfId="13081" xr:uid="{00000000-0005-0000-0000-00007C320000}"/>
    <cellStyle name="Note 8 2 5 7" xfId="13082" xr:uid="{00000000-0005-0000-0000-00007D320000}"/>
    <cellStyle name="Note 8 2 5 7 2" xfId="13083" xr:uid="{00000000-0005-0000-0000-00007E320000}"/>
    <cellStyle name="Note 8 2 5 8" xfId="13084" xr:uid="{00000000-0005-0000-0000-00007F320000}"/>
    <cellStyle name="Note 8 2 5 8 2" xfId="13085" xr:uid="{00000000-0005-0000-0000-000080320000}"/>
    <cellStyle name="Note 8 2 5 9" xfId="13086" xr:uid="{00000000-0005-0000-0000-000081320000}"/>
    <cellStyle name="Note 8 2 5 9 2" xfId="13087" xr:uid="{00000000-0005-0000-0000-000082320000}"/>
    <cellStyle name="Note 8 2 6" xfId="13088" xr:uid="{00000000-0005-0000-0000-000083320000}"/>
    <cellStyle name="Note 8 2 6 10" xfId="13089" xr:uid="{00000000-0005-0000-0000-000084320000}"/>
    <cellStyle name="Note 8 2 6 10 2" xfId="13090" xr:uid="{00000000-0005-0000-0000-000085320000}"/>
    <cellStyle name="Note 8 2 6 11" xfId="13091" xr:uid="{00000000-0005-0000-0000-000086320000}"/>
    <cellStyle name="Note 8 2 6 11 2" xfId="13092" xr:uid="{00000000-0005-0000-0000-000087320000}"/>
    <cellStyle name="Note 8 2 6 12" xfId="13093" xr:uid="{00000000-0005-0000-0000-000088320000}"/>
    <cellStyle name="Note 8 2 6 12 2" xfId="13094" xr:uid="{00000000-0005-0000-0000-000089320000}"/>
    <cellStyle name="Note 8 2 6 13" xfId="13095" xr:uid="{00000000-0005-0000-0000-00008A320000}"/>
    <cellStyle name="Note 8 2 6 13 2" xfId="13096" xr:uid="{00000000-0005-0000-0000-00008B320000}"/>
    <cellStyle name="Note 8 2 6 14" xfId="13097" xr:uid="{00000000-0005-0000-0000-00008C320000}"/>
    <cellStyle name="Note 8 2 6 14 2" xfId="13098" xr:uid="{00000000-0005-0000-0000-00008D320000}"/>
    <cellStyle name="Note 8 2 6 15" xfId="13099" xr:uid="{00000000-0005-0000-0000-00008E320000}"/>
    <cellStyle name="Note 8 2 6 15 2" xfId="13100" xr:uid="{00000000-0005-0000-0000-00008F320000}"/>
    <cellStyle name="Note 8 2 6 16" xfId="13101" xr:uid="{00000000-0005-0000-0000-000090320000}"/>
    <cellStyle name="Note 8 2 6 16 2" xfId="13102" xr:uid="{00000000-0005-0000-0000-000091320000}"/>
    <cellStyle name="Note 8 2 6 17" xfId="13103" xr:uid="{00000000-0005-0000-0000-000092320000}"/>
    <cellStyle name="Note 8 2 6 17 2" xfId="13104" xr:uid="{00000000-0005-0000-0000-000093320000}"/>
    <cellStyle name="Note 8 2 6 18" xfId="13105" xr:uid="{00000000-0005-0000-0000-000094320000}"/>
    <cellStyle name="Note 8 2 6 18 2" xfId="13106" xr:uid="{00000000-0005-0000-0000-000095320000}"/>
    <cellStyle name="Note 8 2 6 19" xfId="13107" xr:uid="{00000000-0005-0000-0000-000096320000}"/>
    <cellStyle name="Note 8 2 6 2" xfId="13108" xr:uid="{00000000-0005-0000-0000-000097320000}"/>
    <cellStyle name="Note 8 2 6 2 10" xfId="13109" xr:uid="{00000000-0005-0000-0000-000098320000}"/>
    <cellStyle name="Note 8 2 6 2 10 2" xfId="13110" xr:uid="{00000000-0005-0000-0000-000099320000}"/>
    <cellStyle name="Note 8 2 6 2 11" xfId="13111" xr:uid="{00000000-0005-0000-0000-00009A320000}"/>
    <cellStyle name="Note 8 2 6 2 11 2" xfId="13112" xr:uid="{00000000-0005-0000-0000-00009B320000}"/>
    <cellStyle name="Note 8 2 6 2 12" xfId="13113" xr:uid="{00000000-0005-0000-0000-00009C320000}"/>
    <cellStyle name="Note 8 2 6 2 12 2" xfId="13114" xr:uid="{00000000-0005-0000-0000-00009D320000}"/>
    <cellStyle name="Note 8 2 6 2 13" xfId="13115" xr:uid="{00000000-0005-0000-0000-00009E320000}"/>
    <cellStyle name="Note 8 2 6 2 13 2" xfId="13116" xr:uid="{00000000-0005-0000-0000-00009F320000}"/>
    <cellStyle name="Note 8 2 6 2 14" xfId="13117" xr:uid="{00000000-0005-0000-0000-0000A0320000}"/>
    <cellStyle name="Note 8 2 6 2 14 2" xfId="13118" xr:uid="{00000000-0005-0000-0000-0000A1320000}"/>
    <cellStyle name="Note 8 2 6 2 15" xfId="13119" xr:uid="{00000000-0005-0000-0000-0000A2320000}"/>
    <cellStyle name="Note 8 2 6 2 15 2" xfId="13120" xr:uid="{00000000-0005-0000-0000-0000A3320000}"/>
    <cellStyle name="Note 8 2 6 2 16" xfId="13121" xr:uid="{00000000-0005-0000-0000-0000A4320000}"/>
    <cellStyle name="Note 8 2 6 2 16 2" xfId="13122" xr:uid="{00000000-0005-0000-0000-0000A5320000}"/>
    <cellStyle name="Note 8 2 6 2 17" xfId="13123" xr:uid="{00000000-0005-0000-0000-0000A6320000}"/>
    <cellStyle name="Note 8 2 6 2 17 2" xfId="13124" xr:uid="{00000000-0005-0000-0000-0000A7320000}"/>
    <cellStyle name="Note 8 2 6 2 18" xfId="13125" xr:uid="{00000000-0005-0000-0000-0000A8320000}"/>
    <cellStyle name="Note 8 2 6 2 2" xfId="13126" xr:uid="{00000000-0005-0000-0000-0000A9320000}"/>
    <cellStyle name="Note 8 2 6 2 2 2" xfId="13127" xr:uid="{00000000-0005-0000-0000-0000AA320000}"/>
    <cellStyle name="Note 8 2 6 2 3" xfId="13128" xr:uid="{00000000-0005-0000-0000-0000AB320000}"/>
    <cellStyle name="Note 8 2 6 2 3 2" xfId="13129" xr:uid="{00000000-0005-0000-0000-0000AC320000}"/>
    <cellStyle name="Note 8 2 6 2 4" xfId="13130" xr:uid="{00000000-0005-0000-0000-0000AD320000}"/>
    <cellStyle name="Note 8 2 6 2 4 2" xfId="13131" xr:uid="{00000000-0005-0000-0000-0000AE320000}"/>
    <cellStyle name="Note 8 2 6 2 5" xfId="13132" xr:uid="{00000000-0005-0000-0000-0000AF320000}"/>
    <cellStyle name="Note 8 2 6 2 5 2" xfId="13133" xr:uid="{00000000-0005-0000-0000-0000B0320000}"/>
    <cellStyle name="Note 8 2 6 2 6" xfId="13134" xr:uid="{00000000-0005-0000-0000-0000B1320000}"/>
    <cellStyle name="Note 8 2 6 2 6 2" xfId="13135" xr:uid="{00000000-0005-0000-0000-0000B2320000}"/>
    <cellStyle name="Note 8 2 6 2 7" xfId="13136" xr:uid="{00000000-0005-0000-0000-0000B3320000}"/>
    <cellStyle name="Note 8 2 6 2 7 2" xfId="13137" xr:uid="{00000000-0005-0000-0000-0000B4320000}"/>
    <cellStyle name="Note 8 2 6 2 8" xfId="13138" xr:uid="{00000000-0005-0000-0000-0000B5320000}"/>
    <cellStyle name="Note 8 2 6 2 8 2" xfId="13139" xr:uid="{00000000-0005-0000-0000-0000B6320000}"/>
    <cellStyle name="Note 8 2 6 2 9" xfId="13140" xr:uid="{00000000-0005-0000-0000-0000B7320000}"/>
    <cellStyle name="Note 8 2 6 2 9 2" xfId="13141" xr:uid="{00000000-0005-0000-0000-0000B8320000}"/>
    <cellStyle name="Note 8 2 6 3" xfId="13142" xr:uid="{00000000-0005-0000-0000-0000B9320000}"/>
    <cellStyle name="Note 8 2 6 3 10" xfId="13143" xr:uid="{00000000-0005-0000-0000-0000BA320000}"/>
    <cellStyle name="Note 8 2 6 3 10 2" xfId="13144" xr:uid="{00000000-0005-0000-0000-0000BB320000}"/>
    <cellStyle name="Note 8 2 6 3 11" xfId="13145" xr:uid="{00000000-0005-0000-0000-0000BC320000}"/>
    <cellStyle name="Note 8 2 6 3 11 2" xfId="13146" xr:uid="{00000000-0005-0000-0000-0000BD320000}"/>
    <cellStyle name="Note 8 2 6 3 12" xfId="13147" xr:uid="{00000000-0005-0000-0000-0000BE320000}"/>
    <cellStyle name="Note 8 2 6 3 12 2" xfId="13148" xr:uid="{00000000-0005-0000-0000-0000BF320000}"/>
    <cellStyle name="Note 8 2 6 3 13" xfId="13149" xr:uid="{00000000-0005-0000-0000-0000C0320000}"/>
    <cellStyle name="Note 8 2 6 3 13 2" xfId="13150" xr:uid="{00000000-0005-0000-0000-0000C1320000}"/>
    <cellStyle name="Note 8 2 6 3 14" xfId="13151" xr:uid="{00000000-0005-0000-0000-0000C2320000}"/>
    <cellStyle name="Note 8 2 6 3 14 2" xfId="13152" xr:uid="{00000000-0005-0000-0000-0000C3320000}"/>
    <cellStyle name="Note 8 2 6 3 15" xfId="13153" xr:uid="{00000000-0005-0000-0000-0000C4320000}"/>
    <cellStyle name="Note 8 2 6 3 15 2" xfId="13154" xr:uid="{00000000-0005-0000-0000-0000C5320000}"/>
    <cellStyle name="Note 8 2 6 3 16" xfId="13155" xr:uid="{00000000-0005-0000-0000-0000C6320000}"/>
    <cellStyle name="Note 8 2 6 3 2" xfId="13156" xr:uid="{00000000-0005-0000-0000-0000C7320000}"/>
    <cellStyle name="Note 8 2 6 3 2 2" xfId="13157" xr:uid="{00000000-0005-0000-0000-0000C8320000}"/>
    <cellStyle name="Note 8 2 6 3 3" xfId="13158" xr:uid="{00000000-0005-0000-0000-0000C9320000}"/>
    <cellStyle name="Note 8 2 6 3 3 2" xfId="13159" xr:uid="{00000000-0005-0000-0000-0000CA320000}"/>
    <cellStyle name="Note 8 2 6 3 4" xfId="13160" xr:uid="{00000000-0005-0000-0000-0000CB320000}"/>
    <cellStyle name="Note 8 2 6 3 4 2" xfId="13161" xr:uid="{00000000-0005-0000-0000-0000CC320000}"/>
    <cellStyle name="Note 8 2 6 3 5" xfId="13162" xr:uid="{00000000-0005-0000-0000-0000CD320000}"/>
    <cellStyle name="Note 8 2 6 3 5 2" xfId="13163" xr:uid="{00000000-0005-0000-0000-0000CE320000}"/>
    <cellStyle name="Note 8 2 6 3 6" xfId="13164" xr:uid="{00000000-0005-0000-0000-0000CF320000}"/>
    <cellStyle name="Note 8 2 6 3 6 2" xfId="13165" xr:uid="{00000000-0005-0000-0000-0000D0320000}"/>
    <cellStyle name="Note 8 2 6 3 7" xfId="13166" xr:uid="{00000000-0005-0000-0000-0000D1320000}"/>
    <cellStyle name="Note 8 2 6 3 7 2" xfId="13167" xr:uid="{00000000-0005-0000-0000-0000D2320000}"/>
    <cellStyle name="Note 8 2 6 3 8" xfId="13168" xr:uid="{00000000-0005-0000-0000-0000D3320000}"/>
    <cellStyle name="Note 8 2 6 3 8 2" xfId="13169" xr:uid="{00000000-0005-0000-0000-0000D4320000}"/>
    <cellStyle name="Note 8 2 6 3 9" xfId="13170" xr:uid="{00000000-0005-0000-0000-0000D5320000}"/>
    <cellStyle name="Note 8 2 6 3 9 2" xfId="13171" xr:uid="{00000000-0005-0000-0000-0000D6320000}"/>
    <cellStyle name="Note 8 2 6 4" xfId="13172" xr:uid="{00000000-0005-0000-0000-0000D7320000}"/>
    <cellStyle name="Note 8 2 6 4 10" xfId="13173" xr:uid="{00000000-0005-0000-0000-0000D8320000}"/>
    <cellStyle name="Note 8 2 6 4 10 2" xfId="13174" xr:uid="{00000000-0005-0000-0000-0000D9320000}"/>
    <cellStyle name="Note 8 2 6 4 11" xfId="13175" xr:uid="{00000000-0005-0000-0000-0000DA320000}"/>
    <cellStyle name="Note 8 2 6 4 11 2" xfId="13176" xr:uid="{00000000-0005-0000-0000-0000DB320000}"/>
    <cellStyle name="Note 8 2 6 4 12" xfId="13177" xr:uid="{00000000-0005-0000-0000-0000DC320000}"/>
    <cellStyle name="Note 8 2 6 4 12 2" xfId="13178" xr:uid="{00000000-0005-0000-0000-0000DD320000}"/>
    <cellStyle name="Note 8 2 6 4 13" xfId="13179" xr:uid="{00000000-0005-0000-0000-0000DE320000}"/>
    <cellStyle name="Note 8 2 6 4 13 2" xfId="13180" xr:uid="{00000000-0005-0000-0000-0000DF320000}"/>
    <cellStyle name="Note 8 2 6 4 14" xfId="13181" xr:uid="{00000000-0005-0000-0000-0000E0320000}"/>
    <cellStyle name="Note 8 2 6 4 14 2" xfId="13182" xr:uid="{00000000-0005-0000-0000-0000E1320000}"/>
    <cellStyle name="Note 8 2 6 4 15" xfId="13183" xr:uid="{00000000-0005-0000-0000-0000E2320000}"/>
    <cellStyle name="Note 8 2 6 4 15 2" xfId="13184" xr:uid="{00000000-0005-0000-0000-0000E3320000}"/>
    <cellStyle name="Note 8 2 6 4 16" xfId="13185" xr:uid="{00000000-0005-0000-0000-0000E4320000}"/>
    <cellStyle name="Note 8 2 6 4 2" xfId="13186" xr:uid="{00000000-0005-0000-0000-0000E5320000}"/>
    <cellStyle name="Note 8 2 6 4 2 2" xfId="13187" xr:uid="{00000000-0005-0000-0000-0000E6320000}"/>
    <cellStyle name="Note 8 2 6 4 3" xfId="13188" xr:uid="{00000000-0005-0000-0000-0000E7320000}"/>
    <cellStyle name="Note 8 2 6 4 3 2" xfId="13189" xr:uid="{00000000-0005-0000-0000-0000E8320000}"/>
    <cellStyle name="Note 8 2 6 4 4" xfId="13190" xr:uid="{00000000-0005-0000-0000-0000E9320000}"/>
    <cellStyle name="Note 8 2 6 4 4 2" xfId="13191" xr:uid="{00000000-0005-0000-0000-0000EA320000}"/>
    <cellStyle name="Note 8 2 6 4 5" xfId="13192" xr:uid="{00000000-0005-0000-0000-0000EB320000}"/>
    <cellStyle name="Note 8 2 6 4 5 2" xfId="13193" xr:uid="{00000000-0005-0000-0000-0000EC320000}"/>
    <cellStyle name="Note 8 2 6 4 6" xfId="13194" xr:uid="{00000000-0005-0000-0000-0000ED320000}"/>
    <cellStyle name="Note 8 2 6 4 6 2" xfId="13195" xr:uid="{00000000-0005-0000-0000-0000EE320000}"/>
    <cellStyle name="Note 8 2 6 4 7" xfId="13196" xr:uid="{00000000-0005-0000-0000-0000EF320000}"/>
    <cellStyle name="Note 8 2 6 4 7 2" xfId="13197" xr:uid="{00000000-0005-0000-0000-0000F0320000}"/>
    <cellStyle name="Note 8 2 6 4 8" xfId="13198" xr:uid="{00000000-0005-0000-0000-0000F1320000}"/>
    <cellStyle name="Note 8 2 6 4 8 2" xfId="13199" xr:uid="{00000000-0005-0000-0000-0000F2320000}"/>
    <cellStyle name="Note 8 2 6 4 9" xfId="13200" xr:uid="{00000000-0005-0000-0000-0000F3320000}"/>
    <cellStyle name="Note 8 2 6 4 9 2" xfId="13201" xr:uid="{00000000-0005-0000-0000-0000F4320000}"/>
    <cellStyle name="Note 8 2 6 5" xfId="13202" xr:uid="{00000000-0005-0000-0000-0000F5320000}"/>
    <cellStyle name="Note 8 2 6 5 10" xfId="13203" xr:uid="{00000000-0005-0000-0000-0000F6320000}"/>
    <cellStyle name="Note 8 2 6 5 10 2" xfId="13204" xr:uid="{00000000-0005-0000-0000-0000F7320000}"/>
    <cellStyle name="Note 8 2 6 5 11" xfId="13205" xr:uid="{00000000-0005-0000-0000-0000F8320000}"/>
    <cellStyle name="Note 8 2 6 5 11 2" xfId="13206" xr:uid="{00000000-0005-0000-0000-0000F9320000}"/>
    <cellStyle name="Note 8 2 6 5 12" xfId="13207" xr:uid="{00000000-0005-0000-0000-0000FA320000}"/>
    <cellStyle name="Note 8 2 6 5 12 2" xfId="13208" xr:uid="{00000000-0005-0000-0000-0000FB320000}"/>
    <cellStyle name="Note 8 2 6 5 13" xfId="13209" xr:uid="{00000000-0005-0000-0000-0000FC320000}"/>
    <cellStyle name="Note 8 2 6 5 13 2" xfId="13210" xr:uid="{00000000-0005-0000-0000-0000FD320000}"/>
    <cellStyle name="Note 8 2 6 5 14" xfId="13211" xr:uid="{00000000-0005-0000-0000-0000FE320000}"/>
    <cellStyle name="Note 8 2 6 5 14 2" xfId="13212" xr:uid="{00000000-0005-0000-0000-0000FF320000}"/>
    <cellStyle name="Note 8 2 6 5 15" xfId="13213" xr:uid="{00000000-0005-0000-0000-000000330000}"/>
    <cellStyle name="Note 8 2 6 5 2" xfId="13214" xr:uid="{00000000-0005-0000-0000-000001330000}"/>
    <cellStyle name="Note 8 2 6 5 2 2" xfId="13215" xr:uid="{00000000-0005-0000-0000-000002330000}"/>
    <cellStyle name="Note 8 2 6 5 3" xfId="13216" xr:uid="{00000000-0005-0000-0000-000003330000}"/>
    <cellStyle name="Note 8 2 6 5 3 2" xfId="13217" xr:uid="{00000000-0005-0000-0000-000004330000}"/>
    <cellStyle name="Note 8 2 6 5 4" xfId="13218" xr:uid="{00000000-0005-0000-0000-000005330000}"/>
    <cellStyle name="Note 8 2 6 5 4 2" xfId="13219" xr:uid="{00000000-0005-0000-0000-000006330000}"/>
    <cellStyle name="Note 8 2 6 5 5" xfId="13220" xr:uid="{00000000-0005-0000-0000-000007330000}"/>
    <cellStyle name="Note 8 2 6 5 5 2" xfId="13221" xr:uid="{00000000-0005-0000-0000-000008330000}"/>
    <cellStyle name="Note 8 2 6 5 6" xfId="13222" xr:uid="{00000000-0005-0000-0000-000009330000}"/>
    <cellStyle name="Note 8 2 6 5 6 2" xfId="13223" xr:uid="{00000000-0005-0000-0000-00000A330000}"/>
    <cellStyle name="Note 8 2 6 5 7" xfId="13224" xr:uid="{00000000-0005-0000-0000-00000B330000}"/>
    <cellStyle name="Note 8 2 6 5 7 2" xfId="13225" xr:uid="{00000000-0005-0000-0000-00000C330000}"/>
    <cellStyle name="Note 8 2 6 5 8" xfId="13226" xr:uid="{00000000-0005-0000-0000-00000D330000}"/>
    <cellStyle name="Note 8 2 6 5 8 2" xfId="13227" xr:uid="{00000000-0005-0000-0000-00000E330000}"/>
    <cellStyle name="Note 8 2 6 5 9" xfId="13228" xr:uid="{00000000-0005-0000-0000-00000F330000}"/>
    <cellStyle name="Note 8 2 6 5 9 2" xfId="13229" xr:uid="{00000000-0005-0000-0000-000010330000}"/>
    <cellStyle name="Note 8 2 6 6" xfId="13230" xr:uid="{00000000-0005-0000-0000-000011330000}"/>
    <cellStyle name="Note 8 2 6 6 2" xfId="13231" xr:uid="{00000000-0005-0000-0000-000012330000}"/>
    <cellStyle name="Note 8 2 6 7" xfId="13232" xr:uid="{00000000-0005-0000-0000-000013330000}"/>
    <cellStyle name="Note 8 2 6 7 2" xfId="13233" xr:uid="{00000000-0005-0000-0000-000014330000}"/>
    <cellStyle name="Note 8 2 6 8" xfId="13234" xr:uid="{00000000-0005-0000-0000-000015330000}"/>
    <cellStyle name="Note 8 2 6 8 2" xfId="13235" xr:uid="{00000000-0005-0000-0000-000016330000}"/>
    <cellStyle name="Note 8 2 6 9" xfId="13236" xr:uid="{00000000-0005-0000-0000-000017330000}"/>
    <cellStyle name="Note 8 2 6 9 2" xfId="13237" xr:uid="{00000000-0005-0000-0000-000018330000}"/>
    <cellStyle name="Note 8 2 7" xfId="13238" xr:uid="{00000000-0005-0000-0000-000019330000}"/>
    <cellStyle name="Note 8 2 7 10" xfId="13239" xr:uid="{00000000-0005-0000-0000-00001A330000}"/>
    <cellStyle name="Note 8 2 7 10 2" xfId="13240" xr:uid="{00000000-0005-0000-0000-00001B330000}"/>
    <cellStyle name="Note 8 2 7 11" xfId="13241" xr:uid="{00000000-0005-0000-0000-00001C330000}"/>
    <cellStyle name="Note 8 2 7 11 2" xfId="13242" xr:uid="{00000000-0005-0000-0000-00001D330000}"/>
    <cellStyle name="Note 8 2 7 12" xfId="13243" xr:uid="{00000000-0005-0000-0000-00001E330000}"/>
    <cellStyle name="Note 8 2 7 12 2" xfId="13244" xr:uid="{00000000-0005-0000-0000-00001F330000}"/>
    <cellStyle name="Note 8 2 7 13" xfId="13245" xr:uid="{00000000-0005-0000-0000-000020330000}"/>
    <cellStyle name="Note 8 2 7 13 2" xfId="13246" xr:uid="{00000000-0005-0000-0000-000021330000}"/>
    <cellStyle name="Note 8 2 7 14" xfId="13247" xr:uid="{00000000-0005-0000-0000-000022330000}"/>
    <cellStyle name="Note 8 2 7 14 2" xfId="13248" xr:uid="{00000000-0005-0000-0000-000023330000}"/>
    <cellStyle name="Note 8 2 7 15" xfId="13249" xr:uid="{00000000-0005-0000-0000-000024330000}"/>
    <cellStyle name="Note 8 2 7 15 2" xfId="13250" xr:uid="{00000000-0005-0000-0000-000025330000}"/>
    <cellStyle name="Note 8 2 7 16" xfId="13251" xr:uid="{00000000-0005-0000-0000-000026330000}"/>
    <cellStyle name="Note 8 2 7 16 2" xfId="13252" xr:uid="{00000000-0005-0000-0000-000027330000}"/>
    <cellStyle name="Note 8 2 7 17" xfId="13253" xr:uid="{00000000-0005-0000-0000-000028330000}"/>
    <cellStyle name="Note 8 2 7 17 2" xfId="13254" xr:uid="{00000000-0005-0000-0000-000029330000}"/>
    <cellStyle name="Note 8 2 7 18" xfId="13255" xr:uid="{00000000-0005-0000-0000-00002A330000}"/>
    <cellStyle name="Note 8 2 7 2" xfId="13256" xr:uid="{00000000-0005-0000-0000-00002B330000}"/>
    <cellStyle name="Note 8 2 7 2 10" xfId="13257" xr:uid="{00000000-0005-0000-0000-00002C330000}"/>
    <cellStyle name="Note 8 2 7 2 10 2" xfId="13258" xr:uid="{00000000-0005-0000-0000-00002D330000}"/>
    <cellStyle name="Note 8 2 7 2 11" xfId="13259" xr:uid="{00000000-0005-0000-0000-00002E330000}"/>
    <cellStyle name="Note 8 2 7 2 11 2" xfId="13260" xr:uid="{00000000-0005-0000-0000-00002F330000}"/>
    <cellStyle name="Note 8 2 7 2 12" xfId="13261" xr:uid="{00000000-0005-0000-0000-000030330000}"/>
    <cellStyle name="Note 8 2 7 2 12 2" xfId="13262" xr:uid="{00000000-0005-0000-0000-000031330000}"/>
    <cellStyle name="Note 8 2 7 2 13" xfId="13263" xr:uid="{00000000-0005-0000-0000-000032330000}"/>
    <cellStyle name="Note 8 2 7 2 13 2" xfId="13264" xr:uid="{00000000-0005-0000-0000-000033330000}"/>
    <cellStyle name="Note 8 2 7 2 14" xfId="13265" xr:uid="{00000000-0005-0000-0000-000034330000}"/>
    <cellStyle name="Note 8 2 7 2 14 2" xfId="13266" xr:uid="{00000000-0005-0000-0000-000035330000}"/>
    <cellStyle name="Note 8 2 7 2 15" xfId="13267" xr:uid="{00000000-0005-0000-0000-000036330000}"/>
    <cellStyle name="Note 8 2 7 2 15 2" xfId="13268" xr:uid="{00000000-0005-0000-0000-000037330000}"/>
    <cellStyle name="Note 8 2 7 2 16" xfId="13269" xr:uid="{00000000-0005-0000-0000-000038330000}"/>
    <cellStyle name="Note 8 2 7 2 16 2" xfId="13270" xr:uid="{00000000-0005-0000-0000-000039330000}"/>
    <cellStyle name="Note 8 2 7 2 17" xfId="13271" xr:uid="{00000000-0005-0000-0000-00003A330000}"/>
    <cellStyle name="Note 8 2 7 2 17 2" xfId="13272" xr:uid="{00000000-0005-0000-0000-00003B330000}"/>
    <cellStyle name="Note 8 2 7 2 18" xfId="13273" xr:uid="{00000000-0005-0000-0000-00003C330000}"/>
    <cellStyle name="Note 8 2 7 2 2" xfId="13274" xr:uid="{00000000-0005-0000-0000-00003D330000}"/>
    <cellStyle name="Note 8 2 7 2 2 2" xfId="13275" xr:uid="{00000000-0005-0000-0000-00003E330000}"/>
    <cellStyle name="Note 8 2 7 2 3" xfId="13276" xr:uid="{00000000-0005-0000-0000-00003F330000}"/>
    <cellStyle name="Note 8 2 7 2 3 2" xfId="13277" xr:uid="{00000000-0005-0000-0000-000040330000}"/>
    <cellStyle name="Note 8 2 7 2 4" xfId="13278" xr:uid="{00000000-0005-0000-0000-000041330000}"/>
    <cellStyle name="Note 8 2 7 2 4 2" xfId="13279" xr:uid="{00000000-0005-0000-0000-000042330000}"/>
    <cellStyle name="Note 8 2 7 2 5" xfId="13280" xr:uid="{00000000-0005-0000-0000-000043330000}"/>
    <cellStyle name="Note 8 2 7 2 5 2" xfId="13281" xr:uid="{00000000-0005-0000-0000-000044330000}"/>
    <cellStyle name="Note 8 2 7 2 6" xfId="13282" xr:uid="{00000000-0005-0000-0000-000045330000}"/>
    <cellStyle name="Note 8 2 7 2 6 2" xfId="13283" xr:uid="{00000000-0005-0000-0000-000046330000}"/>
    <cellStyle name="Note 8 2 7 2 7" xfId="13284" xr:uid="{00000000-0005-0000-0000-000047330000}"/>
    <cellStyle name="Note 8 2 7 2 7 2" xfId="13285" xr:uid="{00000000-0005-0000-0000-000048330000}"/>
    <cellStyle name="Note 8 2 7 2 8" xfId="13286" xr:uid="{00000000-0005-0000-0000-000049330000}"/>
    <cellStyle name="Note 8 2 7 2 8 2" xfId="13287" xr:uid="{00000000-0005-0000-0000-00004A330000}"/>
    <cellStyle name="Note 8 2 7 2 9" xfId="13288" xr:uid="{00000000-0005-0000-0000-00004B330000}"/>
    <cellStyle name="Note 8 2 7 2 9 2" xfId="13289" xr:uid="{00000000-0005-0000-0000-00004C330000}"/>
    <cellStyle name="Note 8 2 7 3" xfId="13290" xr:uid="{00000000-0005-0000-0000-00004D330000}"/>
    <cellStyle name="Note 8 2 7 3 10" xfId="13291" xr:uid="{00000000-0005-0000-0000-00004E330000}"/>
    <cellStyle name="Note 8 2 7 3 10 2" xfId="13292" xr:uid="{00000000-0005-0000-0000-00004F330000}"/>
    <cellStyle name="Note 8 2 7 3 11" xfId="13293" xr:uid="{00000000-0005-0000-0000-000050330000}"/>
    <cellStyle name="Note 8 2 7 3 11 2" xfId="13294" xr:uid="{00000000-0005-0000-0000-000051330000}"/>
    <cellStyle name="Note 8 2 7 3 12" xfId="13295" xr:uid="{00000000-0005-0000-0000-000052330000}"/>
    <cellStyle name="Note 8 2 7 3 12 2" xfId="13296" xr:uid="{00000000-0005-0000-0000-000053330000}"/>
    <cellStyle name="Note 8 2 7 3 13" xfId="13297" xr:uid="{00000000-0005-0000-0000-000054330000}"/>
    <cellStyle name="Note 8 2 7 3 13 2" xfId="13298" xr:uid="{00000000-0005-0000-0000-000055330000}"/>
    <cellStyle name="Note 8 2 7 3 14" xfId="13299" xr:uid="{00000000-0005-0000-0000-000056330000}"/>
    <cellStyle name="Note 8 2 7 3 14 2" xfId="13300" xr:uid="{00000000-0005-0000-0000-000057330000}"/>
    <cellStyle name="Note 8 2 7 3 15" xfId="13301" xr:uid="{00000000-0005-0000-0000-000058330000}"/>
    <cellStyle name="Note 8 2 7 3 15 2" xfId="13302" xr:uid="{00000000-0005-0000-0000-000059330000}"/>
    <cellStyle name="Note 8 2 7 3 16" xfId="13303" xr:uid="{00000000-0005-0000-0000-00005A330000}"/>
    <cellStyle name="Note 8 2 7 3 2" xfId="13304" xr:uid="{00000000-0005-0000-0000-00005B330000}"/>
    <cellStyle name="Note 8 2 7 3 2 2" xfId="13305" xr:uid="{00000000-0005-0000-0000-00005C330000}"/>
    <cellStyle name="Note 8 2 7 3 3" xfId="13306" xr:uid="{00000000-0005-0000-0000-00005D330000}"/>
    <cellStyle name="Note 8 2 7 3 3 2" xfId="13307" xr:uid="{00000000-0005-0000-0000-00005E330000}"/>
    <cellStyle name="Note 8 2 7 3 4" xfId="13308" xr:uid="{00000000-0005-0000-0000-00005F330000}"/>
    <cellStyle name="Note 8 2 7 3 4 2" xfId="13309" xr:uid="{00000000-0005-0000-0000-000060330000}"/>
    <cellStyle name="Note 8 2 7 3 5" xfId="13310" xr:uid="{00000000-0005-0000-0000-000061330000}"/>
    <cellStyle name="Note 8 2 7 3 5 2" xfId="13311" xr:uid="{00000000-0005-0000-0000-000062330000}"/>
    <cellStyle name="Note 8 2 7 3 6" xfId="13312" xr:uid="{00000000-0005-0000-0000-000063330000}"/>
    <cellStyle name="Note 8 2 7 3 6 2" xfId="13313" xr:uid="{00000000-0005-0000-0000-000064330000}"/>
    <cellStyle name="Note 8 2 7 3 7" xfId="13314" xr:uid="{00000000-0005-0000-0000-000065330000}"/>
    <cellStyle name="Note 8 2 7 3 7 2" xfId="13315" xr:uid="{00000000-0005-0000-0000-000066330000}"/>
    <cellStyle name="Note 8 2 7 3 8" xfId="13316" xr:uid="{00000000-0005-0000-0000-000067330000}"/>
    <cellStyle name="Note 8 2 7 3 8 2" xfId="13317" xr:uid="{00000000-0005-0000-0000-000068330000}"/>
    <cellStyle name="Note 8 2 7 3 9" xfId="13318" xr:uid="{00000000-0005-0000-0000-000069330000}"/>
    <cellStyle name="Note 8 2 7 3 9 2" xfId="13319" xr:uid="{00000000-0005-0000-0000-00006A330000}"/>
    <cellStyle name="Note 8 2 7 4" xfId="13320" xr:uid="{00000000-0005-0000-0000-00006B330000}"/>
    <cellStyle name="Note 8 2 7 4 10" xfId="13321" xr:uid="{00000000-0005-0000-0000-00006C330000}"/>
    <cellStyle name="Note 8 2 7 4 10 2" xfId="13322" xr:uid="{00000000-0005-0000-0000-00006D330000}"/>
    <cellStyle name="Note 8 2 7 4 11" xfId="13323" xr:uid="{00000000-0005-0000-0000-00006E330000}"/>
    <cellStyle name="Note 8 2 7 4 11 2" xfId="13324" xr:uid="{00000000-0005-0000-0000-00006F330000}"/>
    <cellStyle name="Note 8 2 7 4 12" xfId="13325" xr:uid="{00000000-0005-0000-0000-000070330000}"/>
    <cellStyle name="Note 8 2 7 4 12 2" xfId="13326" xr:uid="{00000000-0005-0000-0000-000071330000}"/>
    <cellStyle name="Note 8 2 7 4 13" xfId="13327" xr:uid="{00000000-0005-0000-0000-000072330000}"/>
    <cellStyle name="Note 8 2 7 4 13 2" xfId="13328" xr:uid="{00000000-0005-0000-0000-000073330000}"/>
    <cellStyle name="Note 8 2 7 4 14" xfId="13329" xr:uid="{00000000-0005-0000-0000-000074330000}"/>
    <cellStyle name="Note 8 2 7 4 14 2" xfId="13330" xr:uid="{00000000-0005-0000-0000-000075330000}"/>
    <cellStyle name="Note 8 2 7 4 15" xfId="13331" xr:uid="{00000000-0005-0000-0000-000076330000}"/>
    <cellStyle name="Note 8 2 7 4 15 2" xfId="13332" xr:uid="{00000000-0005-0000-0000-000077330000}"/>
    <cellStyle name="Note 8 2 7 4 16" xfId="13333" xr:uid="{00000000-0005-0000-0000-000078330000}"/>
    <cellStyle name="Note 8 2 7 4 2" xfId="13334" xr:uid="{00000000-0005-0000-0000-000079330000}"/>
    <cellStyle name="Note 8 2 7 4 2 2" xfId="13335" xr:uid="{00000000-0005-0000-0000-00007A330000}"/>
    <cellStyle name="Note 8 2 7 4 3" xfId="13336" xr:uid="{00000000-0005-0000-0000-00007B330000}"/>
    <cellStyle name="Note 8 2 7 4 3 2" xfId="13337" xr:uid="{00000000-0005-0000-0000-00007C330000}"/>
    <cellStyle name="Note 8 2 7 4 4" xfId="13338" xr:uid="{00000000-0005-0000-0000-00007D330000}"/>
    <cellStyle name="Note 8 2 7 4 4 2" xfId="13339" xr:uid="{00000000-0005-0000-0000-00007E330000}"/>
    <cellStyle name="Note 8 2 7 4 5" xfId="13340" xr:uid="{00000000-0005-0000-0000-00007F330000}"/>
    <cellStyle name="Note 8 2 7 4 5 2" xfId="13341" xr:uid="{00000000-0005-0000-0000-000080330000}"/>
    <cellStyle name="Note 8 2 7 4 6" xfId="13342" xr:uid="{00000000-0005-0000-0000-000081330000}"/>
    <cellStyle name="Note 8 2 7 4 6 2" xfId="13343" xr:uid="{00000000-0005-0000-0000-000082330000}"/>
    <cellStyle name="Note 8 2 7 4 7" xfId="13344" xr:uid="{00000000-0005-0000-0000-000083330000}"/>
    <cellStyle name="Note 8 2 7 4 7 2" xfId="13345" xr:uid="{00000000-0005-0000-0000-000084330000}"/>
    <cellStyle name="Note 8 2 7 4 8" xfId="13346" xr:uid="{00000000-0005-0000-0000-000085330000}"/>
    <cellStyle name="Note 8 2 7 4 8 2" xfId="13347" xr:uid="{00000000-0005-0000-0000-000086330000}"/>
    <cellStyle name="Note 8 2 7 4 9" xfId="13348" xr:uid="{00000000-0005-0000-0000-000087330000}"/>
    <cellStyle name="Note 8 2 7 4 9 2" xfId="13349" xr:uid="{00000000-0005-0000-0000-000088330000}"/>
    <cellStyle name="Note 8 2 7 5" xfId="13350" xr:uid="{00000000-0005-0000-0000-000089330000}"/>
    <cellStyle name="Note 8 2 7 5 10" xfId="13351" xr:uid="{00000000-0005-0000-0000-00008A330000}"/>
    <cellStyle name="Note 8 2 7 5 10 2" xfId="13352" xr:uid="{00000000-0005-0000-0000-00008B330000}"/>
    <cellStyle name="Note 8 2 7 5 11" xfId="13353" xr:uid="{00000000-0005-0000-0000-00008C330000}"/>
    <cellStyle name="Note 8 2 7 5 11 2" xfId="13354" xr:uid="{00000000-0005-0000-0000-00008D330000}"/>
    <cellStyle name="Note 8 2 7 5 12" xfId="13355" xr:uid="{00000000-0005-0000-0000-00008E330000}"/>
    <cellStyle name="Note 8 2 7 5 12 2" xfId="13356" xr:uid="{00000000-0005-0000-0000-00008F330000}"/>
    <cellStyle name="Note 8 2 7 5 13" xfId="13357" xr:uid="{00000000-0005-0000-0000-000090330000}"/>
    <cellStyle name="Note 8 2 7 5 13 2" xfId="13358" xr:uid="{00000000-0005-0000-0000-000091330000}"/>
    <cellStyle name="Note 8 2 7 5 14" xfId="13359" xr:uid="{00000000-0005-0000-0000-000092330000}"/>
    <cellStyle name="Note 8 2 7 5 2" xfId="13360" xr:uid="{00000000-0005-0000-0000-000093330000}"/>
    <cellStyle name="Note 8 2 7 5 2 2" xfId="13361" xr:uid="{00000000-0005-0000-0000-000094330000}"/>
    <cellStyle name="Note 8 2 7 5 3" xfId="13362" xr:uid="{00000000-0005-0000-0000-000095330000}"/>
    <cellStyle name="Note 8 2 7 5 3 2" xfId="13363" xr:uid="{00000000-0005-0000-0000-000096330000}"/>
    <cellStyle name="Note 8 2 7 5 4" xfId="13364" xr:uid="{00000000-0005-0000-0000-000097330000}"/>
    <cellStyle name="Note 8 2 7 5 4 2" xfId="13365" xr:uid="{00000000-0005-0000-0000-000098330000}"/>
    <cellStyle name="Note 8 2 7 5 5" xfId="13366" xr:uid="{00000000-0005-0000-0000-000099330000}"/>
    <cellStyle name="Note 8 2 7 5 5 2" xfId="13367" xr:uid="{00000000-0005-0000-0000-00009A330000}"/>
    <cellStyle name="Note 8 2 7 5 6" xfId="13368" xr:uid="{00000000-0005-0000-0000-00009B330000}"/>
    <cellStyle name="Note 8 2 7 5 6 2" xfId="13369" xr:uid="{00000000-0005-0000-0000-00009C330000}"/>
    <cellStyle name="Note 8 2 7 5 7" xfId="13370" xr:uid="{00000000-0005-0000-0000-00009D330000}"/>
    <cellStyle name="Note 8 2 7 5 7 2" xfId="13371" xr:uid="{00000000-0005-0000-0000-00009E330000}"/>
    <cellStyle name="Note 8 2 7 5 8" xfId="13372" xr:uid="{00000000-0005-0000-0000-00009F330000}"/>
    <cellStyle name="Note 8 2 7 5 8 2" xfId="13373" xr:uid="{00000000-0005-0000-0000-0000A0330000}"/>
    <cellStyle name="Note 8 2 7 5 9" xfId="13374" xr:uid="{00000000-0005-0000-0000-0000A1330000}"/>
    <cellStyle name="Note 8 2 7 5 9 2" xfId="13375" xr:uid="{00000000-0005-0000-0000-0000A2330000}"/>
    <cellStyle name="Note 8 2 7 6" xfId="13376" xr:uid="{00000000-0005-0000-0000-0000A3330000}"/>
    <cellStyle name="Note 8 2 7 6 2" xfId="13377" xr:uid="{00000000-0005-0000-0000-0000A4330000}"/>
    <cellStyle name="Note 8 2 7 7" xfId="13378" xr:uid="{00000000-0005-0000-0000-0000A5330000}"/>
    <cellStyle name="Note 8 2 7 7 2" xfId="13379" xr:uid="{00000000-0005-0000-0000-0000A6330000}"/>
    <cellStyle name="Note 8 2 7 8" xfId="13380" xr:uid="{00000000-0005-0000-0000-0000A7330000}"/>
    <cellStyle name="Note 8 2 7 8 2" xfId="13381" xr:uid="{00000000-0005-0000-0000-0000A8330000}"/>
    <cellStyle name="Note 8 2 7 9" xfId="13382" xr:uid="{00000000-0005-0000-0000-0000A9330000}"/>
    <cellStyle name="Note 8 2 7 9 2" xfId="13383" xr:uid="{00000000-0005-0000-0000-0000AA330000}"/>
    <cellStyle name="Note 8 2 8" xfId="13384" xr:uid="{00000000-0005-0000-0000-0000AB330000}"/>
    <cellStyle name="Note 8 2 8 10" xfId="13385" xr:uid="{00000000-0005-0000-0000-0000AC330000}"/>
    <cellStyle name="Note 8 2 8 10 2" xfId="13386" xr:uid="{00000000-0005-0000-0000-0000AD330000}"/>
    <cellStyle name="Note 8 2 8 11" xfId="13387" xr:uid="{00000000-0005-0000-0000-0000AE330000}"/>
    <cellStyle name="Note 8 2 8 11 2" xfId="13388" xr:uid="{00000000-0005-0000-0000-0000AF330000}"/>
    <cellStyle name="Note 8 2 8 12" xfId="13389" xr:uid="{00000000-0005-0000-0000-0000B0330000}"/>
    <cellStyle name="Note 8 2 8 12 2" xfId="13390" xr:uid="{00000000-0005-0000-0000-0000B1330000}"/>
    <cellStyle name="Note 8 2 8 13" xfId="13391" xr:uid="{00000000-0005-0000-0000-0000B2330000}"/>
    <cellStyle name="Note 8 2 8 13 2" xfId="13392" xr:uid="{00000000-0005-0000-0000-0000B3330000}"/>
    <cellStyle name="Note 8 2 8 14" xfId="13393" xr:uid="{00000000-0005-0000-0000-0000B4330000}"/>
    <cellStyle name="Note 8 2 8 14 2" xfId="13394" xr:uid="{00000000-0005-0000-0000-0000B5330000}"/>
    <cellStyle name="Note 8 2 8 15" xfId="13395" xr:uid="{00000000-0005-0000-0000-0000B6330000}"/>
    <cellStyle name="Note 8 2 8 15 2" xfId="13396" xr:uid="{00000000-0005-0000-0000-0000B7330000}"/>
    <cellStyle name="Note 8 2 8 16" xfId="13397" xr:uid="{00000000-0005-0000-0000-0000B8330000}"/>
    <cellStyle name="Note 8 2 8 16 2" xfId="13398" xr:uid="{00000000-0005-0000-0000-0000B9330000}"/>
    <cellStyle name="Note 8 2 8 17" xfId="13399" xr:uid="{00000000-0005-0000-0000-0000BA330000}"/>
    <cellStyle name="Note 8 2 8 17 2" xfId="13400" xr:uid="{00000000-0005-0000-0000-0000BB330000}"/>
    <cellStyle name="Note 8 2 8 18" xfId="13401" xr:uid="{00000000-0005-0000-0000-0000BC330000}"/>
    <cellStyle name="Note 8 2 8 2" xfId="13402" xr:uid="{00000000-0005-0000-0000-0000BD330000}"/>
    <cellStyle name="Note 8 2 8 2 10" xfId="13403" xr:uid="{00000000-0005-0000-0000-0000BE330000}"/>
    <cellStyle name="Note 8 2 8 2 10 2" xfId="13404" xr:uid="{00000000-0005-0000-0000-0000BF330000}"/>
    <cellStyle name="Note 8 2 8 2 11" xfId="13405" xr:uid="{00000000-0005-0000-0000-0000C0330000}"/>
    <cellStyle name="Note 8 2 8 2 11 2" xfId="13406" xr:uid="{00000000-0005-0000-0000-0000C1330000}"/>
    <cellStyle name="Note 8 2 8 2 12" xfId="13407" xr:uid="{00000000-0005-0000-0000-0000C2330000}"/>
    <cellStyle name="Note 8 2 8 2 12 2" xfId="13408" xr:uid="{00000000-0005-0000-0000-0000C3330000}"/>
    <cellStyle name="Note 8 2 8 2 13" xfId="13409" xr:uid="{00000000-0005-0000-0000-0000C4330000}"/>
    <cellStyle name="Note 8 2 8 2 13 2" xfId="13410" xr:uid="{00000000-0005-0000-0000-0000C5330000}"/>
    <cellStyle name="Note 8 2 8 2 14" xfId="13411" xr:uid="{00000000-0005-0000-0000-0000C6330000}"/>
    <cellStyle name="Note 8 2 8 2 14 2" xfId="13412" xr:uid="{00000000-0005-0000-0000-0000C7330000}"/>
    <cellStyle name="Note 8 2 8 2 15" xfId="13413" xr:uid="{00000000-0005-0000-0000-0000C8330000}"/>
    <cellStyle name="Note 8 2 8 2 15 2" xfId="13414" xr:uid="{00000000-0005-0000-0000-0000C9330000}"/>
    <cellStyle name="Note 8 2 8 2 16" xfId="13415" xr:uid="{00000000-0005-0000-0000-0000CA330000}"/>
    <cellStyle name="Note 8 2 8 2 16 2" xfId="13416" xr:uid="{00000000-0005-0000-0000-0000CB330000}"/>
    <cellStyle name="Note 8 2 8 2 17" xfId="13417" xr:uid="{00000000-0005-0000-0000-0000CC330000}"/>
    <cellStyle name="Note 8 2 8 2 17 2" xfId="13418" xr:uid="{00000000-0005-0000-0000-0000CD330000}"/>
    <cellStyle name="Note 8 2 8 2 18" xfId="13419" xr:uid="{00000000-0005-0000-0000-0000CE330000}"/>
    <cellStyle name="Note 8 2 8 2 2" xfId="13420" xr:uid="{00000000-0005-0000-0000-0000CF330000}"/>
    <cellStyle name="Note 8 2 8 2 2 2" xfId="13421" xr:uid="{00000000-0005-0000-0000-0000D0330000}"/>
    <cellStyle name="Note 8 2 8 2 3" xfId="13422" xr:uid="{00000000-0005-0000-0000-0000D1330000}"/>
    <cellStyle name="Note 8 2 8 2 3 2" xfId="13423" xr:uid="{00000000-0005-0000-0000-0000D2330000}"/>
    <cellStyle name="Note 8 2 8 2 4" xfId="13424" xr:uid="{00000000-0005-0000-0000-0000D3330000}"/>
    <cellStyle name="Note 8 2 8 2 4 2" xfId="13425" xr:uid="{00000000-0005-0000-0000-0000D4330000}"/>
    <cellStyle name="Note 8 2 8 2 5" xfId="13426" xr:uid="{00000000-0005-0000-0000-0000D5330000}"/>
    <cellStyle name="Note 8 2 8 2 5 2" xfId="13427" xr:uid="{00000000-0005-0000-0000-0000D6330000}"/>
    <cellStyle name="Note 8 2 8 2 6" xfId="13428" xr:uid="{00000000-0005-0000-0000-0000D7330000}"/>
    <cellStyle name="Note 8 2 8 2 6 2" xfId="13429" xr:uid="{00000000-0005-0000-0000-0000D8330000}"/>
    <cellStyle name="Note 8 2 8 2 7" xfId="13430" xr:uid="{00000000-0005-0000-0000-0000D9330000}"/>
    <cellStyle name="Note 8 2 8 2 7 2" xfId="13431" xr:uid="{00000000-0005-0000-0000-0000DA330000}"/>
    <cellStyle name="Note 8 2 8 2 8" xfId="13432" xr:uid="{00000000-0005-0000-0000-0000DB330000}"/>
    <cellStyle name="Note 8 2 8 2 8 2" xfId="13433" xr:uid="{00000000-0005-0000-0000-0000DC330000}"/>
    <cellStyle name="Note 8 2 8 2 9" xfId="13434" xr:uid="{00000000-0005-0000-0000-0000DD330000}"/>
    <cellStyle name="Note 8 2 8 2 9 2" xfId="13435" xr:uid="{00000000-0005-0000-0000-0000DE330000}"/>
    <cellStyle name="Note 8 2 8 3" xfId="13436" xr:uid="{00000000-0005-0000-0000-0000DF330000}"/>
    <cellStyle name="Note 8 2 8 3 10" xfId="13437" xr:uid="{00000000-0005-0000-0000-0000E0330000}"/>
    <cellStyle name="Note 8 2 8 3 10 2" xfId="13438" xr:uid="{00000000-0005-0000-0000-0000E1330000}"/>
    <cellStyle name="Note 8 2 8 3 11" xfId="13439" xr:uid="{00000000-0005-0000-0000-0000E2330000}"/>
    <cellStyle name="Note 8 2 8 3 11 2" xfId="13440" xr:uid="{00000000-0005-0000-0000-0000E3330000}"/>
    <cellStyle name="Note 8 2 8 3 12" xfId="13441" xr:uid="{00000000-0005-0000-0000-0000E4330000}"/>
    <cellStyle name="Note 8 2 8 3 12 2" xfId="13442" xr:uid="{00000000-0005-0000-0000-0000E5330000}"/>
    <cellStyle name="Note 8 2 8 3 13" xfId="13443" xr:uid="{00000000-0005-0000-0000-0000E6330000}"/>
    <cellStyle name="Note 8 2 8 3 13 2" xfId="13444" xr:uid="{00000000-0005-0000-0000-0000E7330000}"/>
    <cellStyle name="Note 8 2 8 3 14" xfId="13445" xr:uid="{00000000-0005-0000-0000-0000E8330000}"/>
    <cellStyle name="Note 8 2 8 3 14 2" xfId="13446" xr:uid="{00000000-0005-0000-0000-0000E9330000}"/>
    <cellStyle name="Note 8 2 8 3 15" xfId="13447" xr:uid="{00000000-0005-0000-0000-0000EA330000}"/>
    <cellStyle name="Note 8 2 8 3 15 2" xfId="13448" xr:uid="{00000000-0005-0000-0000-0000EB330000}"/>
    <cellStyle name="Note 8 2 8 3 16" xfId="13449" xr:uid="{00000000-0005-0000-0000-0000EC330000}"/>
    <cellStyle name="Note 8 2 8 3 2" xfId="13450" xr:uid="{00000000-0005-0000-0000-0000ED330000}"/>
    <cellStyle name="Note 8 2 8 3 2 2" xfId="13451" xr:uid="{00000000-0005-0000-0000-0000EE330000}"/>
    <cellStyle name="Note 8 2 8 3 3" xfId="13452" xr:uid="{00000000-0005-0000-0000-0000EF330000}"/>
    <cellStyle name="Note 8 2 8 3 3 2" xfId="13453" xr:uid="{00000000-0005-0000-0000-0000F0330000}"/>
    <cellStyle name="Note 8 2 8 3 4" xfId="13454" xr:uid="{00000000-0005-0000-0000-0000F1330000}"/>
    <cellStyle name="Note 8 2 8 3 4 2" xfId="13455" xr:uid="{00000000-0005-0000-0000-0000F2330000}"/>
    <cellStyle name="Note 8 2 8 3 5" xfId="13456" xr:uid="{00000000-0005-0000-0000-0000F3330000}"/>
    <cellStyle name="Note 8 2 8 3 5 2" xfId="13457" xr:uid="{00000000-0005-0000-0000-0000F4330000}"/>
    <cellStyle name="Note 8 2 8 3 6" xfId="13458" xr:uid="{00000000-0005-0000-0000-0000F5330000}"/>
    <cellStyle name="Note 8 2 8 3 6 2" xfId="13459" xr:uid="{00000000-0005-0000-0000-0000F6330000}"/>
    <cellStyle name="Note 8 2 8 3 7" xfId="13460" xr:uid="{00000000-0005-0000-0000-0000F7330000}"/>
    <cellStyle name="Note 8 2 8 3 7 2" xfId="13461" xr:uid="{00000000-0005-0000-0000-0000F8330000}"/>
    <cellStyle name="Note 8 2 8 3 8" xfId="13462" xr:uid="{00000000-0005-0000-0000-0000F9330000}"/>
    <cellStyle name="Note 8 2 8 3 8 2" xfId="13463" xr:uid="{00000000-0005-0000-0000-0000FA330000}"/>
    <cellStyle name="Note 8 2 8 3 9" xfId="13464" xr:uid="{00000000-0005-0000-0000-0000FB330000}"/>
    <cellStyle name="Note 8 2 8 3 9 2" xfId="13465" xr:uid="{00000000-0005-0000-0000-0000FC330000}"/>
    <cellStyle name="Note 8 2 8 4" xfId="13466" xr:uid="{00000000-0005-0000-0000-0000FD330000}"/>
    <cellStyle name="Note 8 2 8 4 10" xfId="13467" xr:uid="{00000000-0005-0000-0000-0000FE330000}"/>
    <cellStyle name="Note 8 2 8 4 10 2" xfId="13468" xr:uid="{00000000-0005-0000-0000-0000FF330000}"/>
    <cellStyle name="Note 8 2 8 4 11" xfId="13469" xr:uid="{00000000-0005-0000-0000-000000340000}"/>
    <cellStyle name="Note 8 2 8 4 11 2" xfId="13470" xr:uid="{00000000-0005-0000-0000-000001340000}"/>
    <cellStyle name="Note 8 2 8 4 12" xfId="13471" xr:uid="{00000000-0005-0000-0000-000002340000}"/>
    <cellStyle name="Note 8 2 8 4 12 2" xfId="13472" xr:uid="{00000000-0005-0000-0000-000003340000}"/>
    <cellStyle name="Note 8 2 8 4 13" xfId="13473" xr:uid="{00000000-0005-0000-0000-000004340000}"/>
    <cellStyle name="Note 8 2 8 4 13 2" xfId="13474" xr:uid="{00000000-0005-0000-0000-000005340000}"/>
    <cellStyle name="Note 8 2 8 4 14" xfId="13475" xr:uid="{00000000-0005-0000-0000-000006340000}"/>
    <cellStyle name="Note 8 2 8 4 14 2" xfId="13476" xr:uid="{00000000-0005-0000-0000-000007340000}"/>
    <cellStyle name="Note 8 2 8 4 15" xfId="13477" xr:uid="{00000000-0005-0000-0000-000008340000}"/>
    <cellStyle name="Note 8 2 8 4 15 2" xfId="13478" xr:uid="{00000000-0005-0000-0000-000009340000}"/>
    <cellStyle name="Note 8 2 8 4 16" xfId="13479" xr:uid="{00000000-0005-0000-0000-00000A340000}"/>
    <cellStyle name="Note 8 2 8 4 2" xfId="13480" xr:uid="{00000000-0005-0000-0000-00000B340000}"/>
    <cellStyle name="Note 8 2 8 4 2 2" xfId="13481" xr:uid="{00000000-0005-0000-0000-00000C340000}"/>
    <cellStyle name="Note 8 2 8 4 3" xfId="13482" xr:uid="{00000000-0005-0000-0000-00000D340000}"/>
    <cellStyle name="Note 8 2 8 4 3 2" xfId="13483" xr:uid="{00000000-0005-0000-0000-00000E340000}"/>
    <cellStyle name="Note 8 2 8 4 4" xfId="13484" xr:uid="{00000000-0005-0000-0000-00000F340000}"/>
    <cellStyle name="Note 8 2 8 4 4 2" xfId="13485" xr:uid="{00000000-0005-0000-0000-000010340000}"/>
    <cellStyle name="Note 8 2 8 4 5" xfId="13486" xr:uid="{00000000-0005-0000-0000-000011340000}"/>
    <cellStyle name="Note 8 2 8 4 5 2" xfId="13487" xr:uid="{00000000-0005-0000-0000-000012340000}"/>
    <cellStyle name="Note 8 2 8 4 6" xfId="13488" xr:uid="{00000000-0005-0000-0000-000013340000}"/>
    <cellStyle name="Note 8 2 8 4 6 2" xfId="13489" xr:uid="{00000000-0005-0000-0000-000014340000}"/>
    <cellStyle name="Note 8 2 8 4 7" xfId="13490" xr:uid="{00000000-0005-0000-0000-000015340000}"/>
    <cellStyle name="Note 8 2 8 4 7 2" xfId="13491" xr:uid="{00000000-0005-0000-0000-000016340000}"/>
    <cellStyle name="Note 8 2 8 4 8" xfId="13492" xr:uid="{00000000-0005-0000-0000-000017340000}"/>
    <cellStyle name="Note 8 2 8 4 8 2" xfId="13493" xr:uid="{00000000-0005-0000-0000-000018340000}"/>
    <cellStyle name="Note 8 2 8 4 9" xfId="13494" xr:uid="{00000000-0005-0000-0000-000019340000}"/>
    <cellStyle name="Note 8 2 8 4 9 2" xfId="13495" xr:uid="{00000000-0005-0000-0000-00001A340000}"/>
    <cellStyle name="Note 8 2 8 5" xfId="13496" xr:uid="{00000000-0005-0000-0000-00001B340000}"/>
    <cellStyle name="Note 8 2 8 5 10" xfId="13497" xr:uid="{00000000-0005-0000-0000-00001C340000}"/>
    <cellStyle name="Note 8 2 8 5 10 2" xfId="13498" xr:uid="{00000000-0005-0000-0000-00001D340000}"/>
    <cellStyle name="Note 8 2 8 5 11" xfId="13499" xr:uid="{00000000-0005-0000-0000-00001E340000}"/>
    <cellStyle name="Note 8 2 8 5 11 2" xfId="13500" xr:uid="{00000000-0005-0000-0000-00001F340000}"/>
    <cellStyle name="Note 8 2 8 5 12" xfId="13501" xr:uid="{00000000-0005-0000-0000-000020340000}"/>
    <cellStyle name="Note 8 2 8 5 12 2" xfId="13502" xr:uid="{00000000-0005-0000-0000-000021340000}"/>
    <cellStyle name="Note 8 2 8 5 13" xfId="13503" xr:uid="{00000000-0005-0000-0000-000022340000}"/>
    <cellStyle name="Note 8 2 8 5 13 2" xfId="13504" xr:uid="{00000000-0005-0000-0000-000023340000}"/>
    <cellStyle name="Note 8 2 8 5 14" xfId="13505" xr:uid="{00000000-0005-0000-0000-000024340000}"/>
    <cellStyle name="Note 8 2 8 5 2" xfId="13506" xr:uid="{00000000-0005-0000-0000-000025340000}"/>
    <cellStyle name="Note 8 2 8 5 2 2" xfId="13507" xr:uid="{00000000-0005-0000-0000-000026340000}"/>
    <cellStyle name="Note 8 2 8 5 3" xfId="13508" xr:uid="{00000000-0005-0000-0000-000027340000}"/>
    <cellStyle name="Note 8 2 8 5 3 2" xfId="13509" xr:uid="{00000000-0005-0000-0000-000028340000}"/>
    <cellStyle name="Note 8 2 8 5 4" xfId="13510" xr:uid="{00000000-0005-0000-0000-000029340000}"/>
    <cellStyle name="Note 8 2 8 5 4 2" xfId="13511" xr:uid="{00000000-0005-0000-0000-00002A340000}"/>
    <cellStyle name="Note 8 2 8 5 5" xfId="13512" xr:uid="{00000000-0005-0000-0000-00002B340000}"/>
    <cellStyle name="Note 8 2 8 5 5 2" xfId="13513" xr:uid="{00000000-0005-0000-0000-00002C340000}"/>
    <cellStyle name="Note 8 2 8 5 6" xfId="13514" xr:uid="{00000000-0005-0000-0000-00002D340000}"/>
    <cellStyle name="Note 8 2 8 5 6 2" xfId="13515" xr:uid="{00000000-0005-0000-0000-00002E340000}"/>
    <cellStyle name="Note 8 2 8 5 7" xfId="13516" xr:uid="{00000000-0005-0000-0000-00002F340000}"/>
    <cellStyle name="Note 8 2 8 5 7 2" xfId="13517" xr:uid="{00000000-0005-0000-0000-000030340000}"/>
    <cellStyle name="Note 8 2 8 5 8" xfId="13518" xr:uid="{00000000-0005-0000-0000-000031340000}"/>
    <cellStyle name="Note 8 2 8 5 8 2" xfId="13519" xr:uid="{00000000-0005-0000-0000-000032340000}"/>
    <cellStyle name="Note 8 2 8 5 9" xfId="13520" xr:uid="{00000000-0005-0000-0000-000033340000}"/>
    <cellStyle name="Note 8 2 8 5 9 2" xfId="13521" xr:uid="{00000000-0005-0000-0000-000034340000}"/>
    <cellStyle name="Note 8 2 8 6" xfId="13522" xr:uid="{00000000-0005-0000-0000-000035340000}"/>
    <cellStyle name="Note 8 2 8 6 2" xfId="13523" xr:uid="{00000000-0005-0000-0000-000036340000}"/>
    <cellStyle name="Note 8 2 8 7" xfId="13524" xr:uid="{00000000-0005-0000-0000-000037340000}"/>
    <cellStyle name="Note 8 2 8 7 2" xfId="13525" xr:uid="{00000000-0005-0000-0000-000038340000}"/>
    <cellStyle name="Note 8 2 8 8" xfId="13526" xr:uid="{00000000-0005-0000-0000-000039340000}"/>
    <cellStyle name="Note 8 2 8 8 2" xfId="13527" xr:uid="{00000000-0005-0000-0000-00003A340000}"/>
    <cellStyle name="Note 8 2 8 9" xfId="13528" xr:uid="{00000000-0005-0000-0000-00003B340000}"/>
    <cellStyle name="Note 8 2 8 9 2" xfId="13529" xr:uid="{00000000-0005-0000-0000-00003C340000}"/>
    <cellStyle name="Note 8 2 9" xfId="13530" xr:uid="{00000000-0005-0000-0000-00003D340000}"/>
    <cellStyle name="Note 8 2 9 10" xfId="13531" xr:uid="{00000000-0005-0000-0000-00003E340000}"/>
    <cellStyle name="Note 8 2 9 10 2" xfId="13532" xr:uid="{00000000-0005-0000-0000-00003F340000}"/>
    <cellStyle name="Note 8 2 9 11" xfId="13533" xr:uid="{00000000-0005-0000-0000-000040340000}"/>
    <cellStyle name="Note 8 2 9 11 2" xfId="13534" xr:uid="{00000000-0005-0000-0000-000041340000}"/>
    <cellStyle name="Note 8 2 9 12" xfId="13535" xr:uid="{00000000-0005-0000-0000-000042340000}"/>
    <cellStyle name="Note 8 2 9 12 2" xfId="13536" xr:uid="{00000000-0005-0000-0000-000043340000}"/>
    <cellStyle name="Note 8 2 9 13" xfId="13537" xr:uid="{00000000-0005-0000-0000-000044340000}"/>
    <cellStyle name="Note 8 2 9 13 2" xfId="13538" xr:uid="{00000000-0005-0000-0000-000045340000}"/>
    <cellStyle name="Note 8 2 9 14" xfId="13539" xr:uid="{00000000-0005-0000-0000-000046340000}"/>
    <cellStyle name="Note 8 2 9 14 2" xfId="13540" xr:uid="{00000000-0005-0000-0000-000047340000}"/>
    <cellStyle name="Note 8 2 9 15" xfId="13541" xr:uid="{00000000-0005-0000-0000-000048340000}"/>
    <cellStyle name="Note 8 2 9 15 2" xfId="13542" xr:uid="{00000000-0005-0000-0000-000049340000}"/>
    <cellStyle name="Note 8 2 9 16" xfId="13543" xr:uid="{00000000-0005-0000-0000-00004A340000}"/>
    <cellStyle name="Note 8 2 9 16 2" xfId="13544" xr:uid="{00000000-0005-0000-0000-00004B340000}"/>
    <cellStyle name="Note 8 2 9 17" xfId="13545" xr:uid="{00000000-0005-0000-0000-00004C340000}"/>
    <cellStyle name="Note 8 2 9 17 2" xfId="13546" xr:uid="{00000000-0005-0000-0000-00004D340000}"/>
    <cellStyle name="Note 8 2 9 18" xfId="13547" xr:uid="{00000000-0005-0000-0000-00004E340000}"/>
    <cellStyle name="Note 8 2 9 2" xfId="13548" xr:uid="{00000000-0005-0000-0000-00004F340000}"/>
    <cellStyle name="Note 8 2 9 2 2" xfId="13549" xr:uid="{00000000-0005-0000-0000-000050340000}"/>
    <cellStyle name="Note 8 2 9 3" xfId="13550" xr:uid="{00000000-0005-0000-0000-000051340000}"/>
    <cellStyle name="Note 8 2 9 3 2" xfId="13551" xr:uid="{00000000-0005-0000-0000-000052340000}"/>
    <cellStyle name="Note 8 2 9 4" xfId="13552" xr:uid="{00000000-0005-0000-0000-000053340000}"/>
    <cellStyle name="Note 8 2 9 4 2" xfId="13553" xr:uid="{00000000-0005-0000-0000-000054340000}"/>
    <cellStyle name="Note 8 2 9 5" xfId="13554" xr:uid="{00000000-0005-0000-0000-000055340000}"/>
    <cellStyle name="Note 8 2 9 5 2" xfId="13555" xr:uid="{00000000-0005-0000-0000-000056340000}"/>
    <cellStyle name="Note 8 2 9 6" xfId="13556" xr:uid="{00000000-0005-0000-0000-000057340000}"/>
    <cellStyle name="Note 8 2 9 6 2" xfId="13557" xr:uid="{00000000-0005-0000-0000-000058340000}"/>
    <cellStyle name="Note 8 2 9 7" xfId="13558" xr:uid="{00000000-0005-0000-0000-000059340000}"/>
    <cellStyle name="Note 8 2 9 7 2" xfId="13559" xr:uid="{00000000-0005-0000-0000-00005A340000}"/>
    <cellStyle name="Note 8 2 9 8" xfId="13560" xr:uid="{00000000-0005-0000-0000-00005B340000}"/>
    <cellStyle name="Note 8 2 9 8 2" xfId="13561" xr:uid="{00000000-0005-0000-0000-00005C340000}"/>
    <cellStyle name="Note 8 2 9 9" xfId="13562" xr:uid="{00000000-0005-0000-0000-00005D340000}"/>
    <cellStyle name="Note 8 2 9 9 2" xfId="13563" xr:uid="{00000000-0005-0000-0000-00005E340000}"/>
    <cellStyle name="Note 8 20" xfId="13564" xr:uid="{00000000-0005-0000-0000-00005F340000}"/>
    <cellStyle name="Note 8 20 2" xfId="13565" xr:uid="{00000000-0005-0000-0000-000060340000}"/>
    <cellStyle name="Note 8 21" xfId="13566" xr:uid="{00000000-0005-0000-0000-000061340000}"/>
    <cellStyle name="Note 8 21 2" xfId="13567" xr:uid="{00000000-0005-0000-0000-000062340000}"/>
    <cellStyle name="Note 8 22" xfId="13568" xr:uid="{00000000-0005-0000-0000-000063340000}"/>
    <cellStyle name="Note 8 22 2" xfId="13569" xr:uid="{00000000-0005-0000-0000-000064340000}"/>
    <cellStyle name="Note 8 23" xfId="13570" xr:uid="{00000000-0005-0000-0000-000065340000}"/>
    <cellStyle name="Note 8 23 2" xfId="13571" xr:uid="{00000000-0005-0000-0000-000066340000}"/>
    <cellStyle name="Note 8 24" xfId="13572" xr:uid="{00000000-0005-0000-0000-000067340000}"/>
    <cellStyle name="Note 8 24 2" xfId="13573" xr:uid="{00000000-0005-0000-0000-000068340000}"/>
    <cellStyle name="Note 8 25" xfId="13574" xr:uid="{00000000-0005-0000-0000-000069340000}"/>
    <cellStyle name="Note 8 25 2" xfId="13575" xr:uid="{00000000-0005-0000-0000-00006A340000}"/>
    <cellStyle name="Note 8 26" xfId="13576" xr:uid="{00000000-0005-0000-0000-00006B340000}"/>
    <cellStyle name="Note 8 26 2" xfId="13577" xr:uid="{00000000-0005-0000-0000-00006C340000}"/>
    <cellStyle name="Note 8 27" xfId="13578" xr:uid="{00000000-0005-0000-0000-00006D340000}"/>
    <cellStyle name="Note 8 27 2" xfId="13579" xr:uid="{00000000-0005-0000-0000-00006E340000}"/>
    <cellStyle name="Note 8 28" xfId="13580" xr:uid="{00000000-0005-0000-0000-00006F340000}"/>
    <cellStyle name="Note 8 3" xfId="13581" xr:uid="{00000000-0005-0000-0000-000070340000}"/>
    <cellStyle name="Note 8 3 10" xfId="13582" xr:uid="{00000000-0005-0000-0000-000071340000}"/>
    <cellStyle name="Note 8 3 10 2" xfId="13583" xr:uid="{00000000-0005-0000-0000-000072340000}"/>
    <cellStyle name="Note 8 3 11" xfId="13584" xr:uid="{00000000-0005-0000-0000-000073340000}"/>
    <cellStyle name="Note 8 3 11 2" xfId="13585" xr:uid="{00000000-0005-0000-0000-000074340000}"/>
    <cellStyle name="Note 8 3 12" xfId="13586" xr:uid="{00000000-0005-0000-0000-000075340000}"/>
    <cellStyle name="Note 8 3 12 2" xfId="13587" xr:uid="{00000000-0005-0000-0000-000076340000}"/>
    <cellStyle name="Note 8 3 13" xfId="13588" xr:uid="{00000000-0005-0000-0000-000077340000}"/>
    <cellStyle name="Note 8 3 13 2" xfId="13589" xr:uid="{00000000-0005-0000-0000-000078340000}"/>
    <cellStyle name="Note 8 3 14" xfId="13590" xr:uid="{00000000-0005-0000-0000-000079340000}"/>
    <cellStyle name="Note 8 3 14 2" xfId="13591" xr:uid="{00000000-0005-0000-0000-00007A340000}"/>
    <cellStyle name="Note 8 3 15" xfId="13592" xr:uid="{00000000-0005-0000-0000-00007B340000}"/>
    <cellStyle name="Note 8 3 15 2" xfId="13593" xr:uid="{00000000-0005-0000-0000-00007C340000}"/>
    <cellStyle name="Note 8 3 16" xfId="13594" xr:uid="{00000000-0005-0000-0000-00007D340000}"/>
    <cellStyle name="Note 8 3 16 2" xfId="13595" xr:uid="{00000000-0005-0000-0000-00007E340000}"/>
    <cellStyle name="Note 8 3 17" xfId="13596" xr:uid="{00000000-0005-0000-0000-00007F340000}"/>
    <cellStyle name="Note 8 3 17 2" xfId="13597" xr:uid="{00000000-0005-0000-0000-000080340000}"/>
    <cellStyle name="Note 8 3 18" xfId="13598" xr:uid="{00000000-0005-0000-0000-000081340000}"/>
    <cellStyle name="Note 8 3 18 2" xfId="13599" xr:uid="{00000000-0005-0000-0000-000082340000}"/>
    <cellStyle name="Note 8 3 19" xfId="13600" xr:uid="{00000000-0005-0000-0000-000083340000}"/>
    <cellStyle name="Note 8 3 19 2" xfId="13601" xr:uid="{00000000-0005-0000-0000-000084340000}"/>
    <cellStyle name="Note 8 3 2" xfId="13602" xr:uid="{00000000-0005-0000-0000-000085340000}"/>
    <cellStyle name="Note 8 3 2 10" xfId="13603" xr:uid="{00000000-0005-0000-0000-000086340000}"/>
    <cellStyle name="Note 8 3 2 10 2" xfId="13604" xr:uid="{00000000-0005-0000-0000-000087340000}"/>
    <cellStyle name="Note 8 3 2 11" xfId="13605" xr:uid="{00000000-0005-0000-0000-000088340000}"/>
    <cellStyle name="Note 8 3 2 11 2" xfId="13606" xr:uid="{00000000-0005-0000-0000-000089340000}"/>
    <cellStyle name="Note 8 3 2 12" xfId="13607" xr:uid="{00000000-0005-0000-0000-00008A340000}"/>
    <cellStyle name="Note 8 3 2 12 2" xfId="13608" xr:uid="{00000000-0005-0000-0000-00008B340000}"/>
    <cellStyle name="Note 8 3 2 13" xfId="13609" xr:uid="{00000000-0005-0000-0000-00008C340000}"/>
    <cellStyle name="Note 8 3 2 13 2" xfId="13610" xr:uid="{00000000-0005-0000-0000-00008D340000}"/>
    <cellStyle name="Note 8 3 2 14" xfId="13611" xr:uid="{00000000-0005-0000-0000-00008E340000}"/>
    <cellStyle name="Note 8 3 2 14 2" xfId="13612" xr:uid="{00000000-0005-0000-0000-00008F340000}"/>
    <cellStyle name="Note 8 3 2 15" xfId="13613" xr:uid="{00000000-0005-0000-0000-000090340000}"/>
    <cellStyle name="Note 8 3 2 15 2" xfId="13614" xr:uid="{00000000-0005-0000-0000-000091340000}"/>
    <cellStyle name="Note 8 3 2 16" xfId="13615" xr:uid="{00000000-0005-0000-0000-000092340000}"/>
    <cellStyle name="Note 8 3 2 16 2" xfId="13616" xr:uid="{00000000-0005-0000-0000-000093340000}"/>
    <cellStyle name="Note 8 3 2 17" xfId="13617" xr:uid="{00000000-0005-0000-0000-000094340000}"/>
    <cellStyle name="Note 8 3 2 17 2" xfId="13618" xr:uid="{00000000-0005-0000-0000-000095340000}"/>
    <cellStyle name="Note 8 3 2 18" xfId="13619" xr:uid="{00000000-0005-0000-0000-000096340000}"/>
    <cellStyle name="Note 8 3 2 18 2" xfId="13620" xr:uid="{00000000-0005-0000-0000-000097340000}"/>
    <cellStyle name="Note 8 3 2 19" xfId="13621" xr:uid="{00000000-0005-0000-0000-000098340000}"/>
    <cellStyle name="Note 8 3 2 2" xfId="13622" xr:uid="{00000000-0005-0000-0000-000099340000}"/>
    <cellStyle name="Note 8 3 2 2 2" xfId="13623" xr:uid="{00000000-0005-0000-0000-00009A340000}"/>
    <cellStyle name="Note 8 3 2 3" xfId="13624" xr:uid="{00000000-0005-0000-0000-00009B340000}"/>
    <cellStyle name="Note 8 3 2 3 2" xfId="13625" xr:uid="{00000000-0005-0000-0000-00009C340000}"/>
    <cellStyle name="Note 8 3 2 4" xfId="13626" xr:uid="{00000000-0005-0000-0000-00009D340000}"/>
    <cellStyle name="Note 8 3 2 4 2" xfId="13627" xr:uid="{00000000-0005-0000-0000-00009E340000}"/>
    <cellStyle name="Note 8 3 2 5" xfId="13628" xr:uid="{00000000-0005-0000-0000-00009F340000}"/>
    <cellStyle name="Note 8 3 2 5 2" xfId="13629" xr:uid="{00000000-0005-0000-0000-0000A0340000}"/>
    <cellStyle name="Note 8 3 2 6" xfId="13630" xr:uid="{00000000-0005-0000-0000-0000A1340000}"/>
    <cellStyle name="Note 8 3 2 6 2" xfId="13631" xr:uid="{00000000-0005-0000-0000-0000A2340000}"/>
    <cellStyle name="Note 8 3 2 7" xfId="13632" xr:uid="{00000000-0005-0000-0000-0000A3340000}"/>
    <cellStyle name="Note 8 3 2 7 2" xfId="13633" xr:uid="{00000000-0005-0000-0000-0000A4340000}"/>
    <cellStyle name="Note 8 3 2 8" xfId="13634" xr:uid="{00000000-0005-0000-0000-0000A5340000}"/>
    <cellStyle name="Note 8 3 2 8 2" xfId="13635" xr:uid="{00000000-0005-0000-0000-0000A6340000}"/>
    <cellStyle name="Note 8 3 2 9" xfId="13636" xr:uid="{00000000-0005-0000-0000-0000A7340000}"/>
    <cellStyle name="Note 8 3 2 9 2" xfId="13637" xr:uid="{00000000-0005-0000-0000-0000A8340000}"/>
    <cellStyle name="Note 8 3 20" xfId="13638" xr:uid="{00000000-0005-0000-0000-0000A9340000}"/>
    <cellStyle name="Note 8 3 3" xfId="13639" xr:uid="{00000000-0005-0000-0000-0000AA340000}"/>
    <cellStyle name="Note 8 3 3 10" xfId="13640" xr:uid="{00000000-0005-0000-0000-0000AB340000}"/>
    <cellStyle name="Note 8 3 3 10 2" xfId="13641" xr:uid="{00000000-0005-0000-0000-0000AC340000}"/>
    <cellStyle name="Note 8 3 3 11" xfId="13642" xr:uid="{00000000-0005-0000-0000-0000AD340000}"/>
    <cellStyle name="Note 8 3 3 11 2" xfId="13643" xr:uid="{00000000-0005-0000-0000-0000AE340000}"/>
    <cellStyle name="Note 8 3 3 12" xfId="13644" xr:uid="{00000000-0005-0000-0000-0000AF340000}"/>
    <cellStyle name="Note 8 3 3 12 2" xfId="13645" xr:uid="{00000000-0005-0000-0000-0000B0340000}"/>
    <cellStyle name="Note 8 3 3 13" xfId="13646" xr:uid="{00000000-0005-0000-0000-0000B1340000}"/>
    <cellStyle name="Note 8 3 3 13 2" xfId="13647" xr:uid="{00000000-0005-0000-0000-0000B2340000}"/>
    <cellStyle name="Note 8 3 3 14" xfId="13648" xr:uid="{00000000-0005-0000-0000-0000B3340000}"/>
    <cellStyle name="Note 8 3 3 14 2" xfId="13649" xr:uid="{00000000-0005-0000-0000-0000B4340000}"/>
    <cellStyle name="Note 8 3 3 15" xfId="13650" xr:uid="{00000000-0005-0000-0000-0000B5340000}"/>
    <cellStyle name="Note 8 3 3 15 2" xfId="13651" xr:uid="{00000000-0005-0000-0000-0000B6340000}"/>
    <cellStyle name="Note 8 3 3 16" xfId="13652" xr:uid="{00000000-0005-0000-0000-0000B7340000}"/>
    <cellStyle name="Note 8 3 3 16 2" xfId="13653" xr:uid="{00000000-0005-0000-0000-0000B8340000}"/>
    <cellStyle name="Note 8 3 3 17" xfId="13654" xr:uid="{00000000-0005-0000-0000-0000B9340000}"/>
    <cellStyle name="Note 8 3 3 17 2" xfId="13655" xr:uid="{00000000-0005-0000-0000-0000BA340000}"/>
    <cellStyle name="Note 8 3 3 18" xfId="13656" xr:uid="{00000000-0005-0000-0000-0000BB340000}"/>
    <cellStyle name="Note 8 3 3 18 2" xfId="13657" xr:uid="{00000000-0005-0000-0000-0000BC340000}"/>
    <cellStyle name="Note 8 3 3 19" xfId="13658" xr:uid="{00000000-0005-0000-0000-0000BD340000}"/>
    <cellStyle name="Note 8 3 3 2" xfId="13659" xr:uid="{00000000-0005-0000-0000-0000BE340000}"/>
    <cellStyle name="Note 8 3 3 2 2" xfId="13660" xr:uid="{00000000-0005-0000-0000-0000BF340000}"/>
    <cellStyle name="Note 8 3 3 3" xfId="13661" xr:uid="{00000000-0005-0000-0000-0000C0340000}"/>
    <cellStyle name="Note 8 3 3 3 2" xfId="13662" xr:uid="{00000000-0005-0000-0000-0000C1340000}"/>
    <cellStyle name="Note 8 3 3 4" xfId="13663" xr:uid="{00000000-0005-0000-0000-0000C2340000}"/>
    <cellStyle name="Note 8 3 3 4 2" xfId="13664" xr:uid="{00000000-0005-0000-0000-0000C3340000}"/>
    <cellStyle name="Note 8 3 3 5" xfId="13665" xr:uid="{00000000-0005-0000-0000-0000C4340000}"/>
    <cellStyle name="Note 8 3 3 5 2" xfId="13666" xr:uid="{00000000-0005-0000-0000-0000C5340000}"/>
    <cellStyle name="Note 8 3 3 6" xfId="13667" xr:uid="{00000000-0005-0000-0000-0000C6340000}"/>
    <cellStyle name="Note 8 3 3 6 2" xfId="13668" xr:uid="{00000000-0005-0000-0000-0000C7340000}"/>
    <cellStyle name="Note 8 3 3 7" xfId="13669" xr:uid="{00000000-0005-0000-0000-0000C8340000}"/>
    <cellStyle name="Note 8 3 3 7 2" xfId="13670" xr:uid="{00000000-0005-0000-0000-0000C9340000}"/>
    <cellStyle name="Note 8 3 3 8" xfId="13671" xr:uid="{00000000-0005-0000-0000-0000CA340000}"/>
    <cellStyle name="Note 8 3 3 8 2" xfId="13672" xr:uid="{00000000-0005-0000-0000-0000CB340000}"/>
    <cellStyle name="Note 8 3 3 9" xfId="13673" xr:uid="{00000000-0005-0000-0000-0000CC340000}"/>
    <cellStyle name="Note 8 3 3 9 2" xfId="13674" xr:uid="{00000000-0005-0000-0000-0000CD340000}"/>
    <cellStyle name="Note 8 3 4" xfId="13675" xr:uid="{00000000-0005-0000-0000-0000CE340000}"/>
    <cellStyle name="Note 8 3 4 10" xfId="13676" xr:uid="{00000000-0005-0000-0000-0000CF340000}"/>
    <cellStyle name="Note 8 3 4 10 2" xfId="13677" xr:uid="{00000000-0005-0000-0000-0000D0340000}"/>
    <cellStyle name="Note 8 3 4 11" xfId="13678" xr:uid="{00000000-0005-0000-0000-0000D1340000}"/>
    <cellStyle name="Note 8 3 4 11 2" xfId="13679" xr:uid="{00000000-0005-0000-0000-0000D2340000}"/>
    <cellStyle name="Note 8 3 4 12" xfId="13680" xr:uid="{00000000-0005-0000-0000-0000D3340000}"/>
    <cellStyle name="Note 8 3 4 12 2" xfId="13681" xr:uid="{00000000-0005-0000-0000-0000D4340000}"/>
    <cellStyle name="Note 8 3 4 13" xfId="13682" xr:uid="{00000000-0005-0000-0000-0000D5340000}"/>
    <cellStyle name="Note 8 3 4 13 2" xfId="13683" xr:uid="{00000000-0005-0000-0000-0000D6340000}"/>
    <cellStyle name="Note 8 3 4 14" xfId="13684" xr:uid="{00000000-0005-0000-0000-0000D7340000}"/>
    <cellStyle name="Note 8 3 4 14 2" xfId="13685" xr:uid="{00000000-0005-0000-0000-0000D8340000}"/>
    <cellStyle name="Note 8 3 4 15" xfId="13686" xr:uid="{00000000-0005-0000-0000-0000D9340000}"/>
    <cellStyle name="Note 8 3 4 15 2" xfId="13687" xr:uid="{00000000-0005-0000-0000-0000DA340000}"/>
    <cellStyle name="Note 8 3 4 16" xfId="13688" xr:uid="{00000000-0005-0000-0000-0000DB340000}"/>
    <cellStyle name="Note 8 3 4 2" xfId="13689" xr:uid="{00000000-0005-0000-0000-0000DC340000}"/>
    <cellStyle name="Note 8 3 4 2 2" xfId="13690" xr:uid="{00000000-0005-0000-0000-0000DD340000}"/>
    <cellStyle name="Note 8 3 4 3" xfId="13691" xr:uid="{00000000-0005-0000-0000-0000DE340000}"/>
    <cellStyle name="Note 8 3 4 3 2" xfId="13692" xr:uid="{00000000-0005-0000-0000-0000DF340000}"/>
    <cellStyle name="Note 8 3 4 4" xfId="13693" xr:uid="{00000000-0005-0000-0000-0000E0340000}"/>
    <cellStyle name="Note 8 3 4 4 2" xfId="13694" xr:uid="{00000000-0005-0000-0000-0000E1340000}"/>
    <cellStyle name="Note 8 3 4 5" xfId="13695" xr:uid="{00000000-0005-0000-0000-0000E2340000}"/>
    <cellStyle name="Note 8 3 4 5 2" xfId="13696" xr:uid="{00000000-0005-0000-0000-0000E3340000}"/>
    <cellStyle name="Note 8 3 4 6" xfId="13697" xr:uid="{00000000-0005-0000-0000-0000E4340000}"/>
    <cellStyle name="Note 8 3 4 6 2" xfId="13698" xr:uid="{00000000-0005-0000-0000-0000E5340000}"/>
    <cellStyle name="Note 8 3 4 7" xfId="13699" xr:uid="{00000000-0005-0000-0000-0000E6340000}"/>
    <cellStyle name="Note 8 3 4 7 2" xfId="13700" xr:uid="{00000000-0005-0000-0000-0000E7340000}"/>
    <cellStyle name="Note 8 3 4 8" xfId="13701" xr:uid="{00000000-0005-0000-0000-0000E8340000}"/>
    <cellStyle name="Note 8 3 4 8 2" xfId="13702" xr:uid="{00000000-0005-0000-0000-0000E9340000}"/>
    <cellStyle name="Note 8 3 4 9" xfId="13703" xr:uid="{00000000-0005-0000-0000-0000EA340000}"/>
    <cellStyle name="Note 8 3 4 9 2" xfId="13704" xr:uid="{00000000-0005-0000-0000-0000EB340000}"/>
    <cellStyle name="Note 8 3 5" xfId="13705" xr:uid="{00000000-0005-0000-0000-0000EC340000}"/>
    <cellStyle name="Note 8 3 5 10" xfId="13706" xr:uid="{00000000-0005-0000-0000-0000ED340000}"/>
    <cellStyle name="Note 8 3 5 10 2" xfId="13707" xr:uid="{00000000-0005-0000-0000-0000EE340000}"/>
    <cellStyle name="Note 8 3 5 11" xfId="13708" xr:uid="{00000000-0005-0000-0000-0000EF340000}"/>
    <cellStyle name="Note 8 3 5 11 2" xfId="13709" xr:uid="{00000000-0005-0000-0000-0000F0340000}"/>
    <cellStyle name="Note 8 3 5 12" xfId="13710" xr:uid="{00000000-0005-0000-0000-0000F1340000}"/>
    <cellStyle name="Note 8 3 5 12 2" xfId="13711" xr:uid="{00000000-0005-0000-0000-0000F2340000}"/>
    <cellStyle name="Note 8 3 5 13" xfId="13712" xr:uid="{00000000-0005-0000-0000-0000F3340000}"/>
    <cellStyle name="Note 8 3 5 13 2" xfId="13713" xr:uid="{00000000-0005-0000-0000-0000F4340000}"/>
    <cellStyle name="Note 8 3 5 14" xfId="13714" xr:uid="{00000000-0005-0000-0000-0000F5340000}"/>
    <cellStyle name="Note 8 3 5 14 2" xfId="13715" xr:uid="{00000000-0005-0000-0000-0000F6340000}"/>
    <cellStyle name="Note 8 3 5 15" xfId="13716" xr:uid="{00000000-0005-0000-0000-0000F7340000}"/>
    <cellStyle name="Note 8 3 5 15 2" xfId="13717" xr:uid="{00000000-0005-0000-0000-0000F8340000}"/>
    <cellStyle name="Note 8 3 5 16" xfId="13718" xr:uid="{00000000-0005-0000-0000-0000F9340000}"/>
    <cellStyle name="Note 8 3 5 2" xfId="13719" xr:uid="{00000000-0005-0000-0000-0000FA340000}"/>
    <cellStyle name="Note 8 3 5 2 2" xfId="13720" xr:uid="{00000000-0005-0000-0000-0000FB340000}"/>
    <cellStyle name="Note 8 3 5 3" xfId="13721" xr:uid="{00000000-0005-0000-0000-0000FC340000}"/>
    <cellStyle name="Note 8 3 5 3 2" xfId="13722" xr:uid="{00000000-0005-0000-0000-0000FD340000}"/>
    <cellStyle name="Note 8 3 5 4" xfId="13723" xr:uid="{00000000-0005-0000-0000-0000FE340000}"/>
    <cellStyle name="Note 8 3 5 4 2" xfId="13724" xr:uid="{00000000-0005-0000-0000-0000FF340000}"/>
    <cellStyle name="Note 8 3 5 5" xfId="13725" xr:uid="{00000000-0005-0000-0000-000000350000}"/>
    <cellStyle name="Note 8 3 5 5 2" xfId="13726" xr:uid="{00000000-0005-0000-0000-000001350000}"/>
    <cellStyle name="Note 8 3 5 6" xfId="13727" xr:uid="{00000000-0005-0000-0000-000002350000}"/>
    <cellStyle name="Note 8 3 5 6 2" xfId="13728" xr:uid="{00000000-0005-0000-0000-000003350000}"/>
    <cellStyle name="Note 8 3 5 7" xfId="13729" xr:uid="{00000000-0005-0000-0000-000004350000}"/>
    <cellStyle name="Note 8 3 5 7 2" xfId="13730" xr:uid="{00000000-0005-0000-0000-000005350000}"/>
    <cellStyle name="Note 8 3 5 8" xfId="13731" xr:uid="{00000000-0005-0000-0000-000006350000}"/>
    <cellStyle name="Note 8 3 5 8 2" xfId="13732" xr:uid="{00000000-0005-0000-0000-000007350000}"/>
    <cellStyle name="Note 8 3 5 9" xfId="13733" xr:uid="{00000000-0005-0000-0000-000008350000}"/>
    <cellStyle name="Note 8 3 5 9 2" xfId="13734" xr:uid="{00000000-0005-0000-0000-000009350000}"/>
    <cellStyle name="Note 8 3 6" xfId="13735" xr:uid="{00000000-0005-0000-0000-00000A350000}"/>
    <cellStyle name="Note 8 3 6 10" xfId="13736" xr:uid="{00000000-0005-0000-0000-00000B350000}"/>
    <cellStyle name="Note 8 3 6 10 2" xfId="13737" xr:uid="{00000000-0005-0000-0000-00000C350000}"/>
    <cellStyle name="Note 8 3 6 11" xfId="13738" xr:uid="{00000000-0005-0000-0000-00000D350000}"/>
    <cellStyle name="Note 8 3 6 11 2" xfId="13739" xr:uid="{00000000-0005-0000-0000-00000E350000}"/>
    <cellStyle name="Note 8 3 6 12" xfId="13740" xr:uid="{00000000-0005-0000-0000-00000F350000}"/>
    <cellStyle name="Note 8 3 6 12 2" xfId="13741" xr:uid="{00000000-0005-0000-0000-000010350000}"/>
    <cellStyle name="Note 8 3 6 13" xfId="13742" xr:uid="{00000000-0005-0000-0000-000011350000}"/>
    <cellStyle name="Note 8 3 6 13 2" xfId="13743" xr:uid="{00000000-0005-0000-0000-000012350000}"/>
    <cellStyle name="Note 8 3 6 14" xfId="13744" xr:uid="{00000000-0005-0000-0000-000013350000}"/>
    <cellStyle name="Note 8 3 6 14 2" xfId="13745" xr:uid="{00000000-0005-0000-0000-000014350000}"/>
    <cellStyle name="Note 8 3 6 15" xfId="13746" xr:uid="{00000000-0005-0000-0000-000015350000}"/>
    <cellStyle name="Note 8 3 6 2" xfId="13747" xr:uid="{00000000-0005-0000-0000-000016350000}"/>
    <cellStyle name="Note 8 3 6 2 2" xfId="13748" xr:uid="{00000000-0005-0000-0000-000017350000}"/>
    <cellStyle name="Note 8 3 6 3" xfId="13749" xr:uid="{00000000-0005-0000-0000-000018350000}"/>
    <cellStyle name="Note 8 3 6 3 2" xfId="13750" xr:uid="{00000000-0005-0000-0000-000019350000}"/>
    <cellStyle name="Note 8 3 6 4" xfId="13751" xr:uid="{00000000-0005-0000-0000-00001A350000}"/>
    <cellStyle name="Note 8 3 6 4 2" xfId="13752" xr:uid="{00000000-0005-0000-0000-00001B350000}"/>
    <cellStyle name="Note 8 3 6 5" xfId="13753" xr:uid="{00000000-0005-0000-0000-00001C350000}"/>
    <cellStyle name="Note 8 3 6 5 2" xfId="13754" xr:uid="{00000000-0005-0000-0000-00001D350000}"/>
    <cellStyle name="Note 8 3 6 6" xfId="13755" xr:uid="{00000000-0005-0000-0000-00001E350000}"/>
    <cellStyle name="Note 8 3 6 6 2" xfId="13756" xr:uid="{00000000-0005-0000-0000-00001F350000}"/>
    <cellStyle name="Note 8 3 6 7" xfId="13757" xr:uid="{00000000-0005-0000-0000-000020350000}"/>
    <cellStyle name="Note 8 3 6 7 2" xfId="13758" xr:uid="{00000000-0005-0000-0000-000021350000}"/>
    <cellStyle name="Note 8 3 6 8" xfId="13759" xr:uid="{00000000-0005-0000-0000-000022350000}"/>
    <cellStyle name="Note 8 3 6 8 2" xfId="13760" xr:uid="{00000000-0005-0000-0000-000023350000}"/>
    <cellStyle name="Note 8 3 6 9" xfId="13761" xr:uid="{00000000-0005-0000-0000-000024350000}"/>
    <cellStyle name="Note 8 3 6 9 2" xfId="13762" xr:uid="{00000000-0005-0000-0000-000025350000}"/>
    <cellStyle name="Note 8 3 7" xfId="13763" xr:uid="{00000000-0005-0000-0000-000026350000}"/>
    <cellStyle name="Note 8 3 7 2" xfId="13764" xr:uid="{00000000-0005-0000-0000-000027350000}"/>
    <cellStyle name="Note 8 3 8" xfId="13765" xr:uid="{00000000-0005-0000-0000-000028350000}"/>
    <cellStyle name="Note 8 3 8 2" xfId="13766" xr:uid="{00000000-0005-0000-0000-000029350000}"/>
    <cellStyle name="Note 8 3 9" xfId="13767" xr:uid="{00000000-0005-0000-0000-00002A350000}"/>
    <cellStyle name="Note 8 3 9 2" xfId="13768" xr:uid="{00000000-0005-0000-0000-00002B350000}"/>
    <cellStyle name="Note 8 4" xfId="13769" xr:uid="{00000000-0005-0000-0000-00002C350000}"/>
    <cellStyle name="Note 8 4 10" xfId="13770" xr:uid="{00000000-0005-0000-0000-00002D350000}"/>
    <cellStyle name="Note 8 4 10 2" xfId="13771" xr:uid="{00000000-0005-0000-0000-00002E350000}"/>
    <cellStyle name="Note 8 4 11" xfId="13772" xr:uid="{00000000-0005-0000-0000-00002F350000}"/>
    <cellStyle name="Note 8 4 11 2" xfId="13773" xr:uid="{00000000-0005-0000-0000-000030350000}"/>
    <cellStyle name="Note 8 4 12" xfId="13774" xr:uid="{00000000-0005-0000-0000-000031350000}"/>
    <cellStyle name="Note 8 4 12 2" xfId="13775" xr:uid="{00000000-0005-0000-0000-000032350000}"/>
    <cellStyle name="Note 8 4 13" xfId="13776" xr:uid="{00000000-0005-0000-0000-000033350000}"/>
    <cellStyle name="Note 8 4 13 2" xfId="13777" xr:uid="{00000000-0005-0000-0000-000034350000}"/>
    <cellStyle name="Note 8 4 14" xfId="13778" xr:uid="{00000000-0005-0000-0000-000035350000}"/>
    <cellStyle name="Note 8 4 14 2" xfId="13779" xr:uid="{00000000-0005-0000-0000-000036350000}"/>
    <cellStyle name="Note 8 4 15" xfId="13780" xr:uid="{00000000-0005-0000-0000-000037350000}"/>
    <cellStyle name="Note 8 4 15 2" xfId="13781" xr:uid="{00000000-0005-0000-0000-000038350000}"/>
    <cellStyle name="Note 8 4 16" xfId="13782" xr:uid="{00000000-0005-0000-0000-000039350000}"/>
    <cellStyle name="Note 8 4 16 2" xfId="13783" xr:uid="{00000000-0005-0000-0000-00003A350000}"/>
    <cellStyle name="Note 8 4 17" xfId="13784" xr:uid="{00000000-0005-0000-0000-00003B350000}"/>
    <cellStyle name="Note 8 4 17 2" xfId="13785" xr:uid="{00000000-0005-0000-0000-00003C350000}"/>
    <cellStyle name="Note 8 4 18" xfId="13786" xr:uid="{00000000-0005-0000-0000-00003D350000}"/>
    <cellStyle name="Note 8 4 18 2" xfId="13787" xr:uid="{00000000-0005-0000-0000-00003E350000}"/>
    <cellStyle name="Note 8 4 19" xfId="13788" xr:uid="{00000000-0005-0000-0000-00003F350000}"/>
    <cellStyle name="Note 8 4 19 2" xfId="13789" xr:uid="{00000000-0005-0000-0000-000040350000}"/>
    <cellStyle name="Note 8 4 2" xfId="13790" xr:uid="{00000000-0005-0000-0000-000041350000}"/>
    <cellStyle name="Note 8 4 2 10" xfId="13791" xr:uid="{00000000-0005-0000-0000-000042350000}"/>
    <cellStyle name="Note 8 4 2 10 2" xfId="13792" xr:uid="{00000000-0005-0000-0000-000043350000}"/>
    <cellStyle name="Note 8 4 2 11" xfId="13793" xr:uid="{00000000-0005-0000-0000-000044350000}"/>
    <cellStyle name="Note 8 4 2 11 2" xfId="13794" xr:uid="{00000000-0005-0000-0000-000045350000}"/>
    <cellStyle name="Note 8 4 2 12" xfId="13795" xr:uid="{00000000-0005-0000-0000-000046350000}"/>
    <cellStyle name="Note 8 4 2 12 2" xfId="13796" xr:uid="{00000000-0005-0000-0000-000047350000}"/>
    <cellStyle name="Note 8 4 2 13" xfId="13797" xr:uid="{00000000-0005-0000-0000-000048350000}"/>
    <cellStyle name="Note 8 4 2 13 2" xfId="13798" xr:uid="{00000000-0005-0000-0000-000049350000}"/>
    <cellStyle name="Note 8 4 2 14" xfId="13799" xr:uid="{00000000-0005-0000-0000-00004A350000}"/>
    <cellStyle name="Note 8 4 2 14 2" xfId="13800" xr:uid="{00000000-0005-0000-0000-00004B350000}"/>
    <cellStyle name="Note 8 4 2 15" xfId="13801" xr:uid="{00000000-0005-0000-0000-00004C350000}"/>
    <cellStyle name="Note 8 4 2 15 2" xfId="13802" xr:uid="{00000000-0005-0000-0000-00004D350000}"/>
    <cellStyle name="Note 8 4 2 16" xfId="13803" xr:uid="{00000000-0005-0000-0000-00004E350000}"/>
    <cellStyle name="Note 8 4 2 16 2" xfId="13804" xr:uid="{00000000-0005-0000-0000-00004F350000}"/>
    <cellStyle name="Note 8 4 2 17" xfId="13805" xr:uid="{00000000-0005-0000-0000-000050350000}"/>
    <cellStyle name="Note 8 4 2 17 2" xfId="13806" xr:uid="{00000000-0005-0000-0000-000051350000}"/>
    <cellStyle name="Note 8 4 2 18" xfId="13807" xr:uid="{00000000-0005-0000-0000-000052350000}"/>
    <cellStyle name="Note 8 4 2 18 2" xfId="13808" xr:uid="{00000000-0005-0000-0000-000053350000}"/>
    <cellStyle name="Note 8 4 2 19" xfId="13809" xr:uid="{00000000-0005-0000-0000-000054350000}"/>
    <cellStyle name="Note 8 4 2 2" xfId="13810" xr:uid="{00000000-0005-0000-0000-000055350000}"/>
    <cellStyle name="Note 8 4 2 2 2" xfId="13811" xr:uid="{00000000-0005-0000-0000-000056350000}"/>
    <cellStyle name="Note 8 4 2 3" xfId="13812" xr:uid="{00000000-0005-0000-0000-000057350000}"/>
    <cellStyle name="Note 8 4 2 3 2" xfId="13813" xr:uid="{00000000-0005-0000-0000-000058350000}"/>
    <cellStyle name="Note 8 4 2 4" xfId="13814" xr:uid="{00000000-0005-0000-0000-000059350000}"/>
    <cellStyle name="Note 8 4 2 4 2" xfId="13815" xr:uid="{00000000-0005-0000-0000-00005A350000}"/>
    <cellStyle name="Note 8 4 2 5" xfId="13816" xr:uid="{00000000-0005-0000-0000-00005B350000}"/>
    <cellStyle name="Note 8 4 2 5 2" xfId="13817" xr:uid="{00000000-0005-0000-0000-00005C350000}"/>
    <cellStyle name="Note 8 4 2 6" xfId="13818" xr:uid="{00000000-0005-0000-0000-00005D350000}"/>
    <cellStyle name="Note 8 4 2 6 2" xfId="13819" xr:uid="{00000000-0005-0000-0000-00005E350000}"/>
    <cellStyle name="Note 8 4 2 7" xfId="13820" xr:uid="{00000000-0005-0000-0000-00005F350000}"/>
    <cellStyle name="Note 8 4 2 7 2" xfId="13821" xr:uid="{00000000-0005-0000-0000-000060350000}"/>
    <cellStyle name="Note 8 4 2 8" xfId="13822" xr:uid="{00000000-0005-0000-0000-000061350000}"/>
    <cellStyle name="Note 8 4 2 8 2" xfId="13823" xr:uid="{00000000-0005-0000-0000-000062350000}"/>
    <cellStyle name="Note 8 4 2 9" xfId="13824" xr:uid="{00000000-0005-0000-0000-000063350000}"/>
    <cellStyle name="Note 8 4 2 9 2" xfId="13825" xr:uid="{00000000-0005-0000-0000-000064350000}"/>
    <cellStyle name="Note 8 4 20" xfId="13826" xr:uid="{00000000-0005-0000-0000-000065350000}"/>
    <cellStyle name="Note 8 4 3" xfId="13827" xr:uid="{00000000-0005-0000-0000-000066350000}"/>
    <cellStyle name="Note 8 4 3 10" xfId="13828" xr:uid="{00000000-0005-0000-0000-000067350000}"/>
    <cellStyle name="Note 8 4 3 10 2" xfId="13829" xr:uid="{00000000-0005-0000-0000-000068350000}"/>
    <cellStyle name="Note 8 4 3 11" xfId="13830" xr:uid="{00000000-0005-0000-0000-000069350000}"/>
    <cellStyle name="Note 8 4 3 11 2" xfId="13831" xr:uid="{00000000-0005-0000-0000-00006A350000}"/>
    <cellStyle name="Note 8 4 3 12" xfId="13832" xr:uid="{00000000-0005-0000-0000-00006B350000}"/>
    <cellStyle name="Note 8 4 3 12 2" xfId="13833" xr:uid="{00000000-0005-0000-0000-00006C350000}"/>
    <cellStyle name="Note 8 4 3 13" xfId="13834" xr:uid="{00000000-0005-0000-0000-00006D350000}"/>
    <cellStyle name="Note 8 4 3 13 2" xfId="13835" xr:uid="{00000000-0005-0000-0000-00006E350000}"/>
    <cellStyle name="Note 8 4 3 14" xfId="13836" xr:uid="{00000000-0005-0000-0000-00006F350000}"/>
    <cellStyle name="Note 8 4 3 14 2" xfId="13837" xr:uid="{00000000-0005-0000-0000-000070350000}"/>
    <cellStyle name="Note 8 4 3 15" xfId="13838" xr:uid="{00000000-0005-0000-0000-000071350000}"/>
    <cellStyle name="Note 8 4 3 15 2" xfId="13839" xr:uid="{00000000-0005-0000-0000-000072350000}"/>
    <cellStyle name="Note 8 4 3 16" xfId="13840" xr:uid="{00000000-0005-0000-0000-000073350000}"/>
    <cellStyle name="Note 8 4 3 16 2" xfId="13841" xr:uid="{00000000-0005-0000-0000-000074350000}"/>
    <cellStyle name="Note 8 4 3 17" xfId="13842" xr:uid="{00000000-0005-0000-0000-000075350000}"/>
    <cellStyle name="Note 8 4 3 17 2" xfId="13843" xr:uid="{00000000-0005-0000-0000-000076350000}"/>
    <cellStyle name="Note 8 4 3 18" xfId="13844" xr:uid="{00000000-0005-0000-0000-000077350000}"/>
    <cellStyle name="Note 8 4 3 18 2" xfId="13845" xr:uid="{00000000-0005-0000-0000-000078350000}"/>
    <cellStyle name="Note 8 4 3 19" xfId="13846" xr:uid="{00000000-0005-0000-0000-000079350000}"/>
    <cellStyle name="Note 8 4 3 2" xfId="13847" xr:uid="{00000000-0005-0000-0000-00007A350000}"/>
    <cellStyle name="Note 8 4 3 2 2" xfId="13848" xr:uid="{00000000-0005-0000-0000-00007B350000}"/>
    <cellStyle name="Note 8 4 3 3" xfId="13849" xr:uid="{00000000-0005-0000-0000-00007C350000}"/>
    <cellStyle name="Note 8 4 3 3 2" xfId="13850" xr:uid="{00000000-0005-0000-0000-00007D350000}"/>
    <cellStyle name="Note 8 4 3 4" xfId="13851" xr:uid="{00000000-0005-0000-0000-00007E350000}"/>
    <cellStyle name="Note 8 4 3 4 2" xfId="13852" xr:uid="{00000000-0005-0000-0000-00007F350000}"/>
    <cellStyle name="Note 8 4 3 5" xfId="13853" xr:uid="{00000000-0005-0000-0000-000080350000}"/>
    <cellStyle name="Note 8 4 3 5 2" xfId="13854" xr:uid="{00000000-0005-0000-0000-000081350000}"/>
    <cellStyle name="Note 8 4 3 6" xfId="13855" xr:uid="{00000000-0005-0000-0000-000082350000}"/>
    <cellStyle name="Note 8 4 3 6 2" xfId="13856" xr:uid="{00000000-0005-0000-0000-000083350000}"/>
    <cellStyle name="Note 8 4 3 7" xfId="13857" xr:uid="{00000000-0005-0000-0000-000084350000}"/>
    <cellStyle name="Note 8 4 3 7 2" xfId="13858" xr:uid="{00000000-0005-0000-0000-000085350000}"/>
    <cellStyle name="Note 8 4 3 8" xfId="13859" xr:uid="{00000000-0005-0000-0000-000086350000}"/>
    <cellStyle name="Note 8 4 3 8 2" xfId="13860" xr:uid="{00000000-0005-0000-0000-000087350000}"/>
    <cellStyle name="Note 8 4 3 9" xfId="13861" xr:uid="{00000000-0005-0000-0000-000088350000}"/>
    <cellStyle name="Note 8 4 3 9 2" xfId="13862" xr:uid="{00000000-0005-0000-0000-000089350000}"/>
    <cellStyle name="Note 8 4 4" xfId="13863" xr:uid="{00000000-0005-0000-0000-00008A350000}"/>
    <cellStyle name="Note 8 4 4 10" xfId="13864" xr:uid="{00000000-0005-0000-0000-00008B350000}"/>
    <cellStyle name="Note 8 4 4 10 2" xfId="13865" xr:uid="{00000000-0005-0000-0000-00008C350000}"/>
    <cellStyle name="Note 8 4 4 11" xfId="13866" xr:uid="{00000000-0005-0000-0000-00008D350000}"/>
    <cellStyle name="Note 8 4 4 11 2" xfId="13867" xr:uid="{00000000-0005-0000-0000-00008E350000}"/>
    <cellStyle name="Note 8 4 4 12" xfId="13868" xr:uid="{00000000-0005-0000-0000-00008F350000}"/>
    <cellStyle name="Note 8 4 4 12 2" xfId="13869" xr:uid="{00000000-0005-0000-0000-000090350000}"/>
    <cellStyle name="Note 8 4 4 13" xfId="13870" xr:uid="{00000000-0005-0000-0000-000091350000}"/>
    <cellStyle name="Note 8 4 4 13 2" xfId="13871" xr:uid="{00000000-0005-0000-0000-000092350000}"/>
    <cellStyle name="Note 8 4 4 14" xfId="13872" xr:uid="{00000000-0005-0000-0000-000093350000}"/>
    <cellStyle name="Note 8 4 4 14 2" xfId="13873" xr:uid="{00000000-0005-0000-0000-000094350000}"/>
    <cellStyle name="Note 8 4 4 15" xfId="13874" xr:uid="{00000000-0005-0000-0000-000095350000}"/>
    <cellStyle name="Note 8 4 4 15 2" xfId="13875" xr:uid="{00000000-0005-0000-0000-000096350000}"/>
    <cellStyle name="Note 8 4 4 16" xfId="13876" xr:uid="{00000000-0005-0000-0000-000097350000}"/>
    <cellStyle name="Note 8 4 4 2" xfId="13877" xr:uid="{00000000-0005-0000-0000-000098350000}"/>
    <cellStyle name="Note 8 4 4 2 2" xfId="13878" xr:uid="{00000000-0005-0000-0000-000099350000}"/>
    <cellStyle name="Note 8 4 4 3" xfId="13879" xr:uid="{00000000-0005-0000-0000-00009A350000}"/>
    <cellStyle name="Note 8 4 4 3 2" xfId="13880" xr:uid="{00000000-0005-0000-0000-00009B350000}"/>
    <cellStyle name="Note 8 4 4 4" xfId="13881" xr:uid="{00000000-0005-0000-0000-00009C350000}"/>
    <cellStyle name="Note 8 4 4 4 2" xfId="13882" xr:uid="{00000000-0005-0000-0000-00009D350000}"/>
    <cellStyle name="Note 8 4 4 5" xfId="13883" xr:uid="{00000000-0005-0000-0000-00009E350000}"/>
    <cellStyle name="Note 8 4 4 5 2" xfId="13884" xr:uid="{00000000-0005-0000-0000-00009F350000}"/>
    <cellStyle name="Note 8 4 4 6" xfId="13885" xr:uid="{00000000-0005-0000-0000-0000A0350000}"/>
    <cellStyle name="Note 8 4 4 6 2" xfId="13886" xr:uid="{00000000-0005-0000-0000-0000A1350000}"/>
    <cellStyle name="Note 8 4 4 7" xfId="13887" xr:uid="{00000000-0005-0000-0000-0000A2350000}"/>
    <cellStyle name="Note 8 4 4 7 2" xfId="13888" xr:uid="{00000000-0005-0000-0000-0000A3350000}"/>
    <cellStyle name="Note 8 4 4 8" xfId="13889" xr:uid="{00000000-0005-0000-0000-0000A4350000}"/>
    <cellStyle name="Note 8 4 4 8 2" xfId="13890" xr:uid="{00000000-0005-0000-0000-0000A5350000}"/>
    <cellStyle name="Note 8 4 4 9" xfId="13891" xr:uid="{00000000-0005-0000-0000-0000A6350000}"/>
    <cellStyle name="Note 8 4 4 9 2" xfId="13892" xr:uid="{00000000-0005-0000-0000-0000A7350000}"/>
    <cellStyle name="Note 8 4 5" xfId="13893" xr:uid="{00000000-0005-0000-0000-0000A8350000}"/>
    <cellStyle name="Note 8 4 5 10" xfId="13894" xr:uid="{00000000-0005-0000-0000-0000A9350000}"/>
    <cellStyle name="Note 8 4 5 10 2" xfId="13895" xr:uid="{00000000-0005-0000-0000-0000AA350000}"/>
    <cellStyle name="Note 8 4 5 11" xfId="13896" xr:uid="{00000000-0005-0000-0000-0000AB350000}"/>
    <cellStyle name="Note 8 4 5 11 2" xfId="13897" xr:uid="{00000000-0005-0000-0000-0000AC350000}"/>
    <cellStyle name="Note 8 4 5 12" xfId="13898" xr:uid="{00000000-0005-0000-0000-0000AD350000}"/>
    <cellStyle name="Note 8 4 5 12 2" xfId="13899" xr:uid="{00000000-0005-0000-0000-0000AE350000}"/>
    <cellStyle name="Note 8 4 5 13" xfId="13900" xr:uid="{00000000-0005-0000-0000-0000AF350000}"/>
    <cellStyle name="Note 8 4 5 13 2" xfId="13901" xr:uid="{00000000-0005-0000-0000-0000B0350000}"/>
    <cellStyle name="Note 8 4 5 14" xfId="13902" xr:uid="{00000000-0005-0000-0000-0000B1350000}"/>
    <cellStyle name="Note 8 4 5 14 2" xfId="13903" xr:uid="{00000000-0005-0000-0000-0000B2350000}"/>
    <cellStyle name="Note 8 4 5 15" xfId="13904" xr:uid="{00000000-0005-0000-0000-0000B3350000}"/>
    <cellStyle name="Note 8 4 5 15 2" xfId="13905" xr:uid="{00000000-0005-0000-0000-0000B4350000}"/>
    <cellStyle name="Note 8 4 5 16" xfId="13906" xr:uid="{00000000-0005-0000-0000-0000B5350000}"/>
    <cellStyle name="Note 8 4 5 2" xfId="13907" xr:uid="{00000000-0005-0000-0000-0000B6350000}"/>
    <cellStyle name="Note 8 4 5 2 2" xfId="13908" xr:uid="{00000000-0005-0000-0000-0000B7350000}"/>
    <cellStyle name="Note 8 4 5 3" xfId="13909" xr:uid="{00000000-0005-0000-0000-0000B8350000}"/>
    <cellStyle name="Note 8 4 5 3 2" xfId="13910" xr:uid="{00000000-0005-0000-0000-0000B9350000}"/>
    <cellStyle name="Note 8 4 5 4" xfId="13911" xr:uid="{00000000-0005-0000-0000-0000BA350000}"/>
    <cellStyle name="Note 8 4 5 4 2" xfId="13912" xr:uid="{00000000-0005-0000-0000-0000BB350000}"/>
    <cellStyle name="Note 8 4 5 5" xfId="13913" xr:uid="{00000000-0005-0000-0000-0000BC350000}"/>
    <cellStyle name="Note 8 4 5 5 2" xfId="13914" xr:uid="{00000000-0005-0000-0000-0000BD350000}"/>
    <cellStyle name="Note 8 4 5 6" xfId="13915" xr:uid="{00000000-0005-0000-0000-0000BE350000}"/>
    <cellStyle name="Note 8 4 5 6 2" xfId="13916" xr:uid="{00000000-0005-0000-0000-0000BF350000}"/>
    <cellStyle name="Note 8 4 5 7" xfId="13917" xr:uid="{00000000-0005-0000-0000-0000C0350000}"/>
    <cellStyle name="Note 8 4 5 7 2" xfId="13918" xr:uid="{00000000-0005-0000-0000-0000C1350000}"/>
    <cellStyle name="Note 8 4 5 8" xfId="13919" xr:uid="{00000000-0005-0000-0000-0000C2350000}"/>
    <cellStyle name="Note 8 4 5 8 2" xfId="13920" xr:uid="{00000000-0005-0000-0000-0000C3350000}"/>
    <cellStyle name="Note 8 4 5 9" xfId="13921" xr:uid="{00000000-0005-0000-0000-0000C4350000}"/>
    <cellStyle name="Note 8 4 5 9 2" xfId="13922" xr:uid="{00000000-0005-0000-0000-0000C5350000}"/>
    <cellStyle name="Note 8 4 6" xfId="13923" xr:uid="{00000000-0005-0000-0000-0000C6350000}"/>
    <cellStyle name="Note 8 4 6 10" xfId="13924" xr:uid="{00000000-0005-0000-0000-0000C7350000}"/>
    <cellStyle name="Note 8 4 6 10 2" xfId="13925" xr:uid="{00000000-0005-0000-0000-0000C8350000}"/>
    <cellStyle name="Note 8 4 6 11" xfId="13926" xr:uid="{00000000-0005-0000-0000-0000C9350000}"/>
    <cellStyle name="Note 8 4 6 11 2" xfId="13927" xr:uid="{00000000-0005-0000-0000-0000CA350000}"/>
    <cellStyle name="Note 8 4 6 12" xfId="13928" xr:uid="{00000000-0005-0000-0000-0000CB350000}"/>
    <cellStyle name="Note 8 4 6 12 2" xfId="13929" xr:uid="{00000000-0005-0000-0000-0000CC350000}"/>
    <cellStyle name="Note 8 4 6 13" xfId="13930" xr:uid="{00000000-0005-0000-0000-0000CD350000}"/>
    <cellStyle name="Note 8 4 6 13 2" xfId="13931" xr:uid="{00000000-0005-0000-0000-0000CE350000}"/>
    <cellStyle name="Note 8 4 6 14" xfId="13932" xr:uid="{00000000-0005-0000-0000-0000CF350000}"/>
    <cellStyle name="Note 8 4 6 14 2" xfId="13933" xr:uid="{00000000-0005-0000-0000-0000D0350000}"/>
    <cellStyle name="Note 8 4 6 15" xfId="13934" xr:uid="{00000000-0005-0000-0000-0000D1350000}"/>
    <cellStyle name="Note 8 4 6 2" xfId="13935" xr:uid="{00000000-0005-0000-0000-0000D2350000}"/>
    <cellStyle name="Note 8 4 6 2 2" xfId="13936" xr:uid="{00000000-0005-0000-0000-0000D3350000}"/>
    <cellStyle name="Note 8 4 6 3" xfId="13937" xr:uid="{00000000-0005-0000-0000-0000D4350000}"/>
    <cellStyle name="Note 8 4 6 3 2" xfId="13938" xr:uid="{00000000-0005-0000-0000-0000D5350000}"/>
    <cellStyle name="Note 8 4 6 4" xfId="13939" xr:uid="{00000000-0005-0000-0000-0000D6350000}"/>
    <cellStyle name="Note 8 4 6 4 2" xfId="13940" xr:uid="{00000000-0005-0000-0000-0000D7350000}"/>
    <cellStyle name="Note 8 4 6 5" xfId="13941" xr:uid="{00000000-0005-0000-0000-0000D8350000}"/>
    <cellStyle name="Note 8 4 6 5 2" xfId="13942" xr:uid="{00000000-0005-0000-0000-0000D9350000}"/>
    <cellStyle name="Note 8 4 6 6" xfId="13943" xr:uid="{00000000-0005-0000-0000-0000DA350000}"/>
    <cellStyle name="Note 8 4 6 6 2" xfId="13944" xr:uid="{00000000-0005-0000-0000-0000DB350000}"/>
    <cellStyle name="Note 8 4 6 7" xfId="13945" xr:uid="{00000000-0005-0000-0000-0000DC350000}"/>
    <cellStyle name="Note 8 4 6 7 2" xfId="13946" xr:uid="{00000000-0005-0000-0000-0000DD350000}"/>
    <cellStyle name="Note 8 4 6 8" xfId="13947" xr:uid="{00000000-0005-0000-0000-0000DE350000}"/>
    <cellStyle name="Note 8 4 6 8 2" xfId="13948" xr:uid="{00000000-0005-0000-0000-0000DF350000}"/>
    <cellStyle name="Note 8 4 6 9" xfId="13949" xr:uid="{00000000-0005-0000-0000-0000E0350000}"/>
    <cellStyle name="Note 8 4 6 9 2" xfId="13950" xr:uid="{00000000-0005-0000-0000-0000E1350000}"/>
    <cellStyle name="Note 8 4 7" xfId="13951" xr:uid="{00000000-0005-0000-0000-0000E2350000}"/>
    <cellStyle name="Note 8 4 7 2" xfId="13952" xr:uid="{00000000-0005-0000-0000-0000E3350000}"/>
    <cellStyle name="Note 8 4 8" xfId="13953" xr:uid="{00000000-0005-0000-0000-0000E4350000}"/>
    <cellStyle name="Note 8 4 8 2" xfId="13954" xr:uid="{00000000-0005-0000-0000-0000E5350000}"/>
    <cellStyle name="Note 8 4 9" xfId="13955" xr:uid="{00000000-0005-0000-0000-0000E6350000}"/>
    <cellStyle name="Note 8 4 9 2" xfId="13956" xr:uid="{00000000-0005-0000-0000-0000E7350000}"/>
    <cellStyle name="Note 8 5" xfId="13957" xr:uid="{00000000-0005-0000-0000-0000E8350000}"/>
    <cellStyle name="Note 8 5 10" xfId="13958" xr:uid="{00000000-0005-0000-0000-0000E9350000}"/>
    <cellStyle name="Note 8 5 10 2" xfId="13959" xr:uid="{00000000-0005-0000-0000-0000EA350000}"/>
    <cellStyle name="Note 8 5 11" xfId="13960" xr:uid="{00000000-0005-0000-0000-0000EB350000}"/>
    <cellStyle name="Note 8 5 11 2" xfId="13961" xr:uid="{00000000-0005-0000-0000-0000EC350000}"/>
    <cellStyle name="Note 8 5 12" xfId="13962" xr:uid="{00000000-0005-0000-0000-0000ED350000}"/>
    <cellStyle name="Note 8 5 12 2" xfId="13963" xr:uid="{00000000-0005-0000-0000-0000EE350000}"/>
    <cellStyle name="Note 8 5 13" xfId="13964" xr:uid="{00000000-0005-0000-0000-0000EF350000}"/>
    <cellStyle name="Note 8 5 13 2" xfId="13965" xr:uid="{00000000-0005-0000-0000-0000F0350000}"/>
    <cellStyle name="Note 8 5 14" xfId="13966" xr:uid="{00000000-0005-0000-0000-0000F1350000}"/>
    <cellStyle name="Note 8 5 14 2" xfId="13967" xr:uid="{00000000-0005-0000-0000-0000F2350000}"/>
    <cellStyle name="Note 8 5 15" xfId="13968" xr:uid="{00000000-0005-0000-0000-0000F3350000}"/>
    <cellStyle name="Note 8 5 15 2" xfId="13969" xr:uid="{00000000-0005-0000-0000-0000F4350000}"/>
    <cellStyle name="Note 8 5 16" xfId="13970" xr:uid="{00000000-0005-0000-0000-0000F5350000}"/>
    <cellStyle name="Note 8 5 16 2" xfId="13971" xr:uid="{00000000-0005-0000-0000-0000F6350000}"/>
    <cellStyle name="Note 8 5 17" xfId="13972" xr:uid="{00000000-0005-0000-0000-0000F7350000}"/>
    <cellStyle name="Note 8 5 17 2" xfId="13973" xr:uid="{00000000-0005-0000-0000-0000F8350000}"/>
    <cellStyle name="Note 8 5 18" xfId="13974" xr:uid="{00000000-0005-0000-0000-0000F9350000}"/>
    <cellStyle name="Note 8 5 18 2" xfId="13975" xr:uid="{00000000-0005-0000-0000-0000FA350000}"/>
    <cellStyle name="Note 8 5 19" xfId="13976" xr:uid="{00000000-0005-0000-0000-0000FB350000}"/>
    <cellStyle name="Note 8 5 19 2" xfId="13977" xr:uid="{00000000-0005-0000-0000-0000FC350000}"/>
    <cellStyle name="Note 8 5 2" xfId="13978" xr:uid="{00000000-0005-0000-0000-0000FD350000}"/>
    <cellStyle name="Note 8 5 2 10" xfId="13979" xr:uid="{00000000-0005-0000-0000-0000FE350000}"/>
    <cellStyle name="Note 8 5 2 10 2" xfId="13980" xr:uid="{00000000-0005-0000-0000-0000FF350000}"/>
    <cellStyle name="Note 8 5 2 11" xfId="13981" xr:uid="{00000000-0005-0000-0000-000000360000}"/>
    <cellStyle name="Note 8 5 2 11 2" xfId="13982" xr:uid="{00000000-0005-0000-0000-000001360000}"/>
    <cellStyle name="Note 8 5 2 12" xfId="13983" xr:uid="{00000000-0005-0000-0000-000002360000}"/>
    <cellStyle name="Note 8 5 2 12 2" xfId="13984" xr:uid="{00000000-0005-0000-0000-000003360000}"/>
    <cellStyle name="Note 8 5 2 13" xfId="13985" xr:uid="{00000000-0005-0000-0000-000004360000}"/>
    <cellStyle name="Note 8 5 2 13 2" xfId="13986" xr:uid="{00000000-0005-0000-0000-000005360000}"/>
    <cellStyle name="Note 8 5 2 14" xfId="13987" xr:uid="{00000000-0005-0000-0000-000006360000}"/>
    <cellStyle name="Note 8 5 2 14 2" xfId="13988" xr:uid="{00000000-0005-0000-0000-000007360000}"/>
    <cellStyle name="Note 8 5 2 15" xfId="13989" xr:uid="{00000000-0005-0000-0000-000008360000}"/>
    <cellStyle name="Note 8 5 2 15 2" xfId="13990" xr:uid="{00000000-0005-0000-0000-000009360000}"/>
    <cellStyle name="Note 8 5 2 16" xfId="13991" xr:uid="{00000000-0005-0000-0000-00000A360000}"/>
    <cellStyle name="Note 8 5 2 16 2" xfId="13992" xr:uid="{00000000-0005-0000-0000-00000B360000}"/>
    <cellStyle name="Note 8 5 2 17" xfId="13993" xr:uid="{00000000-0005-0000-0000-00000C360000}"/>
    <cellStyle name="Note 8 5 2 17 2" xfId="13994" xr:uid="{00000000-0005-0000-0000-00000D360000}"/>
    <cellStyle name="Note 8 5 2 18" xfId="13995" xr:uid="{00000000-0005-0000-0000-00000E360000}"/>
    <cellStyle name="Note 8 5 2 18 2" xfId="13996" xr:uid="{00000000-0005-0000-0000-00000F360000}"/>
    <cellStyle name="Note 8 5 2 19" xfId="13997" xr:uid="{00000000-0005-0000-0000-000010360000}"/>
    <cellStyle name="Note 8 5 2 2" xfId="13998" xr:uid="{00000000-0005-0000-0000-000011360000}"/>
    <cellStyle name="Note 8 5 2 2 2" xfId="13999" xr:uid="{00000000-0005-0000-0000-000012360000}"/>
    <cellStyle name="Note 8 5 2 3" xfId="14000" xr:uid="{00000000-0005-0000-0000-000013360000}"/>
    <cellStyle name="Note 8 5 2 3 2" xfId="14001" xr:uid="{00000000-0005-0000-0000-000014360000}"/>
    <cellStyle name="Note 8 5 2 4" xfId="14002" xr:uid="{00000000-0005-0000-0000-000015360000}"/>
    <cellStyle name="Note 8 5 2 4 2" xfId="14003" xr:uid="{00000000-0005-0000-0000-000016360000}"/>
    <cellStyle name="Note 8 5 2 5" xfId="14004" xr:uid="{00000000-0005-0000-0000-000017360000}"/>
    <cellStyle name="Note 8 5 2 5 2" xfId="14005" xr:uid="{00000000-0005-0000-0000-000018360000}"/>
    <cellStyle name="Note 8 5 2 6" xfId="14006" xr:uid="{00000000-0005-0000-0000-000019360000}"/>
    <cellStyle name="Note 8 5 2 6 2" xfId="14007" xr:uid="{00000000-0005-0000-0000-00001A360000}"/>
    <cellStyle name="Note 8 5 2 7" xfId="14008" xr:uid="{00000000-0005-0000-0000-00001B360000}"/>
    <cellStyle name="Note 8 5 2 7 2" xfId="14009" xr:uid="{00000000-0005-0000-0000-00001C360000}"/>
    <cellStyle name="Note 8 5 2 8" xfId="14010" xr:uid="{00000000-0005-0000-0000-00001D360000}"/>
    <cellStyle name="Note 8 5 2 8 2" xfId="14011" xr:uid="{00000000-0005-0000-0000-00001E360000}"/>
    <cellStyle name="Note 8 5 2 9" xfId="14012" xr:uid="{00000000-0005-0000-0000-00001F360000}"/>
    <cellStyle name="Note 8 5 2 9 2" xfId="14013" xr:uid="{00000000-0005-0000-0000-000020360000}"/>
    <cellStyle name="Note 8 5 20" xfId="14014" xr:uid="{00000000-0005-0000-0000-000021360000}"/>
    <cellStyle name="Note 8 5 3" xfId="14015" xr:uid="{00000000-0005-0000-0000-000022360000}"/>
    <cellStyle name="Note 8 5 3 10" xfId="14016" xr:uid="{00000000-0005-0000-0000-000023360000}"/>
    <cellStyle name="Note 8 5 3 10 2" xfId="14017" xr:uid="{00000000-0005-0000-0000-000024360000}"/>
    <cellStyle name="Note 8 5 3 11" xfId="14018" xr:uid="{00000000-0005-0000-0000-000025360000}"/>
    <cellStyle name="Note 8 5 3 11 2" xfId="14019" xr:uid="{00000000-0005-0000-0000-000026360000}"/>
    <cellStyle name="Note 8 5 3 12" xfId="14020" xr:uid="{00000000-0005-0000-0000-000027360000}"/>
    <cellStyle name="Note 8 5 3 12 2" xfId="14021" xr:uid="{00000000-0005-0000-0000-000028360000}"/>
    <cellStyle name="Note 8 5 3 13" xfId="14022" xr:uid="{00000000-0005-0000-0000-000029360000}"/>
    <cellStyle name="Note 8 5 3 13 2" xfId="14023" xr:uid="{00000000-0005-0000-0000-00002A360000}"/>
    <cellStyle name="Note 8 5 3 14" xfId="14024" xr:uid="{00000000-0005-0000-0000-00002B360000}"/>
    <cellStyle name="Note 8 5 3 14 2" xfId="14025" xr:uid="{00000000-0005-0000-0000-00002C360000}"/>
    <cellStyle name="Note 8 5 3 15" xfId="14026" xr:uid="{00000000-0005-0000-0000-00002D360000}"/>
    <cellStyle name="Note 8 5 3 15 2" xfId="14027" xr:uid="{00000000-0005-0000-0000-00002E360000}"/>
    <cellStyle name="Note 8 5 3 16" xfId="14028" xr:uid="{00000000-0005-0000-0000-00002F360000}"/>
    <cellStyle name="Note 8 5 3 16 2" xfId="14029" xr:uid="{00000000-0005-0000-0000-000030360000}"/>
    <cellStyle name="Note 8 5 3 17" xfId="14030" xr:uid="{00000000-0005-0000-0000-000031360000}"/>
    <cellStyle name="Note 8 5 3 17 2" xfId="14031" xr:uid="{00000000-0005-0000-0000-000032360000}"/>
    <cellStyle name="Note 8 5 3 18" xfId="14032" xr:uid="{00000000-0005-0000-0000-000033360000}"/>
    <cellStyle name="Note 8 5 3 2" xfId="14033" xr:uid="{00000000-0005-0000-0000-000034360000}"/>
    <cellStyle name="Note 8 5 3 2 2" xfId="14034" xr:uid="{00000000-0005-0000-0000-000035360000}"/>
    <cellStyle name="Note 8 5 3 3" xfId="14035" xr:uid="{00000000-0005-0000-0000-000036360000}"/>
    <cellStyle name="Note 8 5 3 3 2" xfId="14036" xr:uid="{00000000-0005-0000-0000-000037360000}"/>
    <cellStyle name="Note 8 5 3 4" xfId="14037" xr:uid="{00000000-0005-0000-0000-000038360000}"/>
    <cellStyle name="Note 8 5 3 4 2" xfId="14038" xr:uid="{00000000-0005-0000-0000-000039360000}"/>
    <cellStyle name="Note 8 5 3 5" xfId="14039" xr:uid="{00000000-0005-0000-0000-00003A360000}"/>
    <cellStyle name="Note 8 5 3 5 2" xfId="14040" xr:uid="{00000000-0005-0000-0000-00003B360000}"/>
    <cellStyle name="Note 8 5 3 6" xfId="14041" xr:uid="{00000000-0005-0000-0000-00003C360000}"/>
    <cellStyle name="Note 8 5 3 6 2" xfId="14042" xr:uid="{00000000-0005-0000-0000-00003D360000}"/>
    <cellStyle name="Note 8 5 3 7" xfId="14043" xr:uid="{00000000-0005-0000-0000-00003E360000}"/>
    <cellStyle name="Note 8 5 3 7 2" xfId="14044" xr:uid="{00000000-0005-0000-0000-00003F360000}"/>
    <cellStyle name="Note 8 5 3 8" xfId="14045" xr:uid="{00000000-0005-0000-0000-000040360000}"/>
    <cellStyle name="Note 8 5 3 8 2" xfId="14046" xr:uid="{00000000-0005-0000-0000-000041360000}"/>
    <cellStyle name="Note 8 5 3 9" xfId="14047" xr:uid="{00000000-0005-0000-0000-000042360000}"/>
    <cellStyle name="Note 8 5 3 9 2" xfId="14048" xr:uid="{00000000-0005-0000-0000-000043360000}"/>
    <cellStyle name="Note 8 5 4" xfId="14049" xr:uid="{00000000-0005-0000-0000-000044360000}"/>
    <cellStyle name="Note 8 5 4 10" xfId="14050" xr:uid="{00000000-0005-0000-0000-000045360000}"/>
    <cellStyle name="Note 8 5 4 10 2" xfId="14051" xr:uid="{00000000-0005-0000-0000-000046360000}"/>
    <cellStyle name="Note 8 5 4 11" xfId="14052" xr:uid="{00000000-0005-0000-0000-000047360000}"/>
    <cellStyle name="Note 8 5 4 11 2" xfId="14053" xr:uid="{00000000-0005-0000-0000-000048360000}"/>
    <cellStyle name="Note 8 5 4 12" xfId="14054" xr:uid="{00000000-0005-0000-0000-000049360000}"/>
    <cellStyle name="Note 8 5 4 12 2" xfId="14055" xr:uid="{00000000-0005-0000-0000-00004A360000}"/>
    <cellStyle name="Note 8 5 4 13" xfId="14056" xr:uid="{00000000-0005-0000-0000-00004B360000}"/>
    <cellStyle name="Note 8 5 4 13 2" xfId="14057" xr:uid="{00000000-0005-0000-0000-00004C360000}"/>
    <cellStyle name="Note 8 5 4 14" xfId="14058" xr:uid="{00000000-0005-0000-0000-00004D360000}"/>
    <cellStyle name="Note 8 5 4 14 2" xfId="14059" xr:uid="{00000000-0005-0000-0000-00004E360000}"/>
    <cellStyle name="Note 8 5 4 15" xfId="14060" xr:uid="{00000000-0005-0000-0000-00004F360000}"/>
    <cellStyle name="Note 8 5 4 15 2" xfId="14061" xr:uid="{00000000-0005-0000-0000-000050360000}"/>
    <cellStyle name="Note 8 5 4 16" xfId="14062" xr:uid="{00000000-0005-0000-0000-000051360000}"/>
    <cellStyle name="Note 8 5 4 2" xfId="14063" xr:uid="{00000000-0005-0000-0000-000052360000}"/>
    <cellStyle name="Note 8 5 4 2 2" xfId="14064" xr:uid="{00000000-0005-0000-0000-000053360000}"/>
    <cellStyle name="Note 8 5 4 3" xfId="14065" xr:uid="{00000000-0005-0000-0000-000054360000}"/>
    <cellStyle name="Note 8 5 4 3 2" xfId="14066" xr:uid="{00000000-0005-0000-0000-000055360000}"/>
    <cellStyle name="Note 8 5 4 4" xfId="14067" xr:uid="{00000000-0005-0000-0000-000056360000}"/>
    <cellStyle name="Note 8 5 4 4 2" xfId="14068" xr:uid="{00000000-0005-0000-0000-000057360000}"/>
    <cellStyle name="Note 8 5 4 5" xfId="14069" xr:uid="{00000000-0005-0000-0000-000058360000}"/>
    <cellStyle name="Note 8 5 4 5 2" xfId="14070" xr:uid="{00000000-0005-0000-0000-000059360000}"/>
    <cellStyle name="Note 8 5 4 6" xfId="14071" xr:uid="{00000000-0005-0000-0000-00005A360000}"/>
    <cellStyle name="Note 8 5 4 6 2" xfId="14072" xr:uid="{00000000-0005-0000-0000-00005B360000}"/>
    <cellStyle name="Note 8 5 4 7" xfId="14073" xr:uid="{00000000-0005-0000-0000-00005C360000}"/>
    <cellStyle name="Note 8 5 4 7 2" xfId="14074" xr:uid="{00000000-0005-0000-0000-00005D360000}"/>
    <cellStyle name="Note 8 5 4 8" xfId="14075" xr:uid="{00000000-0005-0000-0000-00005E360000}"/>
    <cellStyle name="Note 8 5 4 8 2" xfId="14076" xr:uid="{00000000-0005-0000-0000-00005F360000}"/>
    <cellStyle name="Note 8 5 4 9" xfId="14077" xr:uid="{00000000-0005-0000-0000-000060360000}"/>
    <cellStyle name="Note 8 5 4 9 2" xfId="14078" xr:uid="{00000000-0005-0000-0000-000061360000}"/>
    <cellStyle name="Note 8 5 5" xfId="14079" xr:uid="{00000000-0005-0000-0000-000062360000}"/>
    <cellStyle name="Note 8 5 5 10" xfId="14080" xr:uid="{00000000-0005-0000-0000-000063360000}"/>
    <cellStyle name="Note 8 5 5 10 2" xfId="14081" xr:uid="{00000000-0005-0000-0000-000064360000}"/>
    <cellStyle name="Note 8 5 5 11" xfId="14082" xr:uid="{00000000-0005-0000-0000-000065360000}"/>
    <cellStyle name="Note 8 5 5 11 2" xfId="14083" xr:uid="{00000000-0005-0000-0000-000066360000}"/>
    <cellStyle name="Note 8 5 5 12" xfId="14084" xr:uid="{00000000-0005-0000-0000-000067360000}"/>
    <cellStyle name="Note 8 5 5 12 2" xfId="14085" xr:uid="{00000000-0005-0000-0000-000068360000}"/>
    <cellStyle name="Note 8 5 5 13" xfId="14086" xr:uid="{00000000-0005-0000-0000-000069360000}"/>
    <cellStyle name="Note 8 5 5 13 2" xfId="14087" xr:uid="{00000000-0005-0000-0000-00006A360000}"/>
    <cellStyle name="Note 8 5 5 14" xfId="14088" xr:uid="{00000000-0005-0000-0000-00006B360000}"/>
    <cellStyle name="Note 8 5 5 14 2" xfId="14089" xr:uid="{00000000-0005-0000-0000-00006C360000}"/>
    <cellStyle name="Note 8 5 5 15" xfId="14090" xr:uid="{00000000-0005-0000-0000-00006D360000}"/>
    <cellStyle name="Note 8 5 5 15 2" xfId="14091" xr:uid="{00000000-0005-0000-0000-00006E360000}"/>
    <cellStyle name="Note 8 5 5 16" xfId="14092" xr:uid="{00000000-0005-0000-0000-00006F360000}"/>
    <cellStyle name="Note 8 5 5 2" xfId="14093" xr:uid="{00000000-0005-0000-0000-000070360000}"/>
    <cellStyle name="Note 8 5 5 2 2" xfId="14094" xr:uid="{00000000-0005-0000-0000-000071360000}"/>
    <cellStyle name="Note 8 5 5 3" xfId="14095" xr:uid="{00000000-0005-0000-0000-000072360000}"/>
    <cellStyle name="Note 8 5 5 3 2" xfId="14096" xr:uid="{00000000-0005-0000-0000-000073360000}"/>
    <cellStyle name="Note 8 5 5 4" xfId="14097" xr:uid="{00000000-0005-0000-0000-000074360000}"/>
    <cellStyle name="Note 8 5 5 4 2" xfId="14098" xr:uid="{00000000-0005-0000-0000-000075360000}"/>
    <cellStyle name="Note 8 5 5 5" xfId="14099" xr:uid="{00000000-0005-0000-0000-000076360000}"/>
    <cellStyle name="Note 8 5 5 5 2" xfId="14100" xr:uid="{00000000-0005-0000-0000-000077360000}"/>
    <cellStyle name="Note 8 5 5 6" xfId="14101" xr:uid="{00000000-0005-0000-0000-000078360000}"/>
    <cellStyle name="Note 8 5 5 6 2" xfId="14102" xr:uid="{00000000-0005-0000-0000-000079360000}"/>
    <cellStyle name="Note 8 5 5 7" xfId="14103" xr:uid="{00000000-0005-0000-0000-00007A360000}"/>
    <cellStyle name="Note 8 5 5 7 2" xfId="14104" xr:uid="{00000000-0005-0000-0000-00007B360000}"/>
    <cellStyle name="Note 8 5 5 8" xfId="14105" xr:uid="{00000000-0005-0000-0000-00007C360000}"/>
    <cellStyle name="Note 8 5 5 8 2" xfId="14106" xr:uid="{00000000-0005-0000-0000-00007D360000}"/>
    <cellStyle name="Note 8 5 5 9" xfId="14107" xr:uid="{00000000-0005-0000-0000-00007E360000}"/>
    <cellStyle name="Note 8 5 5 9 2" xfId="14108" xr:uid="{00000000-0005-0000-0000-00007F360000}"/>
    <cellStyle name="Note 8 5 6" xfId="14109" xr:uid="{00000000-0005-0000-0000-000080360000}"/>
    <cellStyle name="Note 8 5 6 10" xfId="14110" xr:uid="{00000000-0005-0000-0000-000081360000}"/>
    <cellStyle name="Note 8 5 6 10 2" xfId="14111" xr:uid="{00000000-0005-0000-0000-000082360000}"/>
    <cellStyle name="Note 8 5 6 11" xfId="14112" xr:uid="{00000000-0005-0000-0000-000083360000}"/>
    <cellStyle name="Note 8 5 6 11 2" xfId="14113" xr:uid="{00000000-0005-0000-0000-000084360000}"/>
    <cellStyle name="Note 8 5 6 12" xfId="14114" xr:uid="{00000000-0005-0000-0000-000085360000}"/>
    <cellStyle name="Note 8 5 6 12 2" xfId="14115" xr:uid="{00000000-0005-0000-0000-000086360000}"/>
    <cellStyle name="Note 8 5 6 13" xfId="14116" xr:uid="{00000000-0005-0000-0000-000087360000}"/>
    <cellStyle name="Note 8 5 6 13 2" xfId="14117" xr:uid="{00000000-0005-0000-0000-000088360000}"/>
    <cellStyle name="Note 8 5 6 14" xfId="14118" xr:uid="{00000000-0005-0000-0000-000089360000}"/>
    <cellStyle name="Note 8 5 6 14 2" xfId="14119" xr:uid="{00000000-0005-0000-0000-00008A360000}"/>
    <cellStyle name="Note 8 5 6 15" xfId="14120" xr:uid="{00000000-0005-0000-0000-00008B360000}"/>
    <cellStyle name="Note 8 5 6 2" xfId="14121" xr:uid="{00000000-0005-0000-0000-00008C360000}"/>
    <cellStyle name="Note 8 5 6 2 2" xfId="14122" xr:uid="{00000000-0005-0000-0000-00008D360000}"/>
    <cellStyle name="Note 8 5 6 3" xfId="14123" xr:uid="{00000000-0005-0000-0000-00008E360000}"/>
    <cellStyle name="Note 8 5 6 3 2" xfId="14124" xr:uid="{00000000-0005-0000-0000-00008F360000}"/>
    <cellStyle name="Note 8 5 6 4" xfId="14125" xr:uid="{00000000-0005-0000-0000-000090360000}"/>
    <cellStyle name="Note 8 5 6 4 2" xfId="14126" xr:uid="{00000000-0005-0000-0000-000091360000}"/>
    <cellStyle name="Note 8 5 6 5" xfId="14127" xr:uid="{00000000-0005-0000-0000-000092360000}"/>
    <cellStyle name="Note 8 5 6 5 2" xfId="14128" xr:uid="{00000000-0005-0000-0000-000093360000}"/>
    <cellStyle name="Note 8 5 6 6" xfId="14129" xr:uid="{00000000-0005-0000-0000-000094360000}"/>
    <cellStyle name="Note 8 5 6 6 2" xfId="14130" xr:uid="{00000000-0005-0000-0000-000095360000}"/>
    <cellStyle name="Note 8 5 6 7" xfId="14131" xr:uid="{00000000-0005-0000-0000-000096360000}"/>
    <cellStyle name="Note 8 5 6 7 2" xfId="14132" xr:uid="{00000000-0005-0000-0000-000097360000}"/>
    <cellStyle name="Note 8 5 6 8" xfId="14133" xr:uid="{00000000-0005-0000-0000-000098360000}"/>
    <cellStyle name="Note 8 5 6 8 2" xfId="14134" xr:uid="{00000000-0005-0000-0000-000099360000}"/>
    <cellStyle name="Note 8 5 6 9" xfId="14135" xr:uid="{00000000-0005-0000-0000-00009A360000}"/>
    <cellStyle name="Note 8 5 6 9 2" xfId="14136" xr:uid="{00000000-0005-0000-0000-00009B360000}"/>
    <cellStyle name="Note 8 5 7" xfId="14137" xr:uid="{00000000-0005-0000-0000-00009C360000}"/>
    <cellStyle name="Note 8 5 7 2" xfId="14138" xr:uid="{00000000-0005-0000-0000-00009D360000}"/>
    <cellStyle name="Note 8 5 8" xfId="14139" xr:uid="{00000000-0005-0000-0000-00009E360000}"/>
    <cellStyle name="Note 8 5 8 2" xfId="14140" xr:uid="{00000000-0005-0000-0000-00009F360000}"/>
    <cellStyle name="Note 8 5 9" xfId="14141" xr:uid="{00000000-0005-0000-0000-0000A0360000}"/>
    <cellStyle name="Note 8 5 9 2" xfId="14142" xr:uid="{00000000-0005-0000-0000-0000A1360000}"/>
    <cellStyle name="Note 8 6" xfId="14143" xr:uid="{00000000-0005-0000-0000-0000A2360000}"/>
    <cellStyle name="Note 8 6 10" xfId="14144" xr:uid="{00000000-0005-0000-0000-0000A3360000}"/>
    <cellStyle name="Note 8 6 10 2" xfId="14145" xr:uid="{00000000-0005-0000-0000-0000A4360000}"/>
    <cellStyle name="Note 8 6 11" xfId="14146" xr:uid="{00000000-0005-0000-0000-0000A5360000}"/>
    <cellStyle name="Note 8 6 11 2" xfId="14147" xr:uid="{00000000-0005-0000-0000-0000A6360000}"/>
    <cellStyle name="Note 8 6 12" xfId="14148" xr:uid="{00000000-0005-0000-0000-0000A7360000}"/>
    <cellStyle name="Note 8 6 12 2" xfId="14149" xr:uid="{00000000-0005-0000-0000-0000A8360000}"/>
    <cellStyle name="Note 8 6 13" xfId="14150" xr:uid="{00000000-0005-0000-0000-0000A9360000}"/>
    <cellStyle name="Note 8 6 13 2" xfId="14151" xr:uid="{00000000-0005-0000-0000-0000AA360000}"/>
    <cellStyle name="Note 8 6 14" xfId="14152" xr:uid="{00000000-0005-0000-0000-0000AB360000}"/>
    <cellStyle name="Note 8 6 14 2" xfId="14153" xr:uid="{00000000-0005-0000-0000-0000AC360000}"/>
    <cellStyle name="Note 8 6 15" xfId="14154" xr:uid="{00000000-0005-0000-0000-0000AD360000}"/>
    <cellStyle name="Note 8 6 15 2" xfId="14155" xr:uid="{00000000-0005-0000-0000-0000AE360000}"/>
    <cellStyle name="Note 8 6 16" xfId="14156" xr:uid="{00000000-0005-0000-0000-0000AF360000}"/>
    <cellStyle name="Note 8 6 16 2" xfId="14157" xr:uid="{00000000-0005-0000-0000-0000B0360000}"/>
    <cellStyle name="Note 8 6 17" xfId="14158" xr:uid="{00000000-0005-0000-0000-0000B1360000}"/>
    <cellStyle name="Note 8 6 17 2" xfId="14159" xr:uid="{00000000-0005-0000-0000-0000B2360000}"/>
    <cellStyle name="Note 8 6 18" xfId="14160" xr:uid="{00000000-0005-0000-0000-0000B3360000}"/>
    <cellStyle name="Note 8 6 18 2" xfId="14161" xr:uid="{00000000-0005-0000-0000-0000B4360000}"/>
    <cellStyle name="Note 8 6 19" xfId="14162" xr:uid="{00000000-0005-0000-0000-0000B5360000}"/>
    <cellStyle name="Note 8 6 2" xfId="14163" xr:uid="{00000000-0005-0000-0000-0000B6360000}"/>
    <cellStyle name="Note 8 6 2 10" xfId="14164" xr:uid="{00000000-0005-0000-0000-0000B7360000}"/>
    <cellStyle name="Note 8 6 2 10 2" xfId="14165" xr:uid="{00000000-0005-0000-0000-0000B8360000}"/>
    <cellStyle name="Note 8 6 2 11" xfId="14166" xr:uid="{00000000-0005-0000-0000-0000B9360000}"/>
    <cellStyle name="Note 8 6 2 11 2" xfId="14167" xr:uid="{00000000-0005-0000-0000-0000BA360000}"/>
    <cellStyle name="Note 8 6 2 12" xfId="14168" xr:uid="{00000000-0005-0000-0000-0000BB360000}"/>
    <cellStyle name="Note 8 6 2 12 2" xfId="14169" xr:uid="{00000000-0005-0000-0000-0000BC360000}"/>
    <cellStyle name="Note 8 6 2 13" xfId="14170" xr:uid="{00000000-0005-0000-0000-0000BD360000}"/>
    <cellStyle name="Note 8 6 2 13 2" xfId="14171" xr:uid="{00000000-0005-0000-0000-0000BE360000}"/>
    <cellStyle name="Note 8 6 2 14" xfId="14172" xr:uid="{00000000-0005-0000-0000-0000BF360000}"/>
    <cellStyle name="Note 8 6 2 14 2" xfId="14173" xr:uid="{00000000-0005-0000-0000-0000C0360000}"/>
    <cellStyle name="Note 8 6 2 15" xfId="14174" xr:uid="{00000000-0005-0000-0000-0000C1360000}"/>
    <cellStyle name="Note 8 6 2 15 2" xfId="14175" xr:uid="{00000000-0005-0000-0000-0000C2360000}"/>
    <cellStyle name="Note 8 6 2 16" xfId="14176" xr:uid="{00000000-0005-0000-0000-0000C3360000}"/>
    <cellStyle name="Note 8 6 2 16 2" xfId="14177" xr:uid="{00000000-0005-0000-0000-0000C4360000}"/>
    <cellStyle name="Note 8 6 2 17" xfId="14178" xr:uid="{00000000-0005-0000-0000-0000C5360000}"/>
    <cellStyle name="Note 8 6 2 17 2" xfId="14179" xr:uid="{00000000-0005-0000-0000-0000C6360000}"/>
    <cellStyle name="Note 8 6 2 18" xfId="14180" xr:uid="{00000000-0005-0000-0000-0000C7360000}"/>
    <cellStyle name="Note 8 6 2 2" xfId="14181" xr:uid="{00000000-0005-0000-0000-0000C8360000}"/>
    <cellStyle name="Note 8 6 2 2 2" xfId="14182" xr:uid="{00000000-0005-0000-0000-0000C9360000}"/>
    <cellStyle name="Note 8 6 2 3" xfId="14183" xr:uid="{00000000-0005-0000-0000-0000CA360000}"/>
    <cellStyle name="Note 8 6 2 3 2" xfId="14184" xr:uid="{00000000-0005-0000-0000-0000CB360000}"/>
    <cellStyle name="Note 8 6 2 4" xfId="14185" xr:uid="{00000000-0005-0000-0000-0000CC360000}"/>
    <cellStyle name="Note 8 6 2 4 2" xfId="14186" xr:uid="{00000000-0005-0000-0000-0000CD360000}"/>
    <cellStyle name="Note 8 6 2 5" xfId="14187" xr:uid="{00000000-0005-0000-0000-0000CE360000}"/>
    <cellStyle name="Note 8 6 2 5 2" xfId="14188" xr:uid="{00000000-0005-0000-0000-0000CF360000}"/>
    <cellStyle name="Note 8 6 2 6" xfId="14189" xr:uid="{00000000-0005-0000-0000-0000D0360000}"/>
    <cellStyle name="Note 8 6 2 6 2" xfId="14190" xr:uid="{00000000-0005-0000-0000-0000D1360000}"/>
    <cellStyle name="Note 8 6 2 7" xfId="14191" xr:uid="{00000000-0005-0000-0000-0000D2360000}"/>
    <cellStyle name="Note 8 6 2 7 2" xfId="14192" xr:uid="{00000000-0005-0000-0000-0000D3360000}"/>
    <cellStyle name="Note 8 6 2 8" xfId="14193" xr:uid="{00000000-0005-0000-0000-0000D4360000}"/>
    <cellStyle name="Note 8 6 2 8 2" xfId="14194" xr:uid="{00000000-0005-0000-0000-0000D5360000}"/>
    <cellStyle name="Note 8 6 2 9" xfId="14195" xr:uid="{00000000-0005-0000-0000-0000D6360000}"/>
    <cellStyle name="Note 8 6 2 9 2" xfId="14196" xr:uid="{00000000-0005-0000-0000-0000D7360000}"/>
    <cellStyle name="Note 8 6 3" xfId="14197" xr:uid="{00000000-0005-0000-0000-0000D8360000}"/>
    <cellStyle name="Note 8 6 3 10" xfId="14198" xr:uid="{00000000-0005-0000-0000-0000D9360000}"/>
    <cellStyle name="Note 8 6 3 10 2" xfId="14199" xr:uid="{00000000-0005-0000-0000-0000DA360000}"/>
    <cellStyle name="Note 8 6 3 11" xfId="14200" xr:uid="{00000000-0005-0000-0000-0000DB360000}"/>
    <cellStyle name="Note 8 6 3 11 2" xfId="14201" xr:uid="{00000000-0005-0000-0000-0000DC360000}"/>
    <cellStyle name="Note 8 6 3 12" xfId="14202" xr:uid="{00000000-0005-0000-0000-0000DD360000}"/>
    <cellStyle name="Note 8 6 3 12 2" xfId="14203" xr:uid="{00000000-0005-0000-0000-0000DE360000}"/>
    <cellStyle name="Note 8 6 3 13" xfId="14204" xr:uid="{00000000-0005-0000-0000-0000DF360000}"/>
    <cellStyle name="Note 8 6 3 13 2" xfId="14205" xr:uid="{00000000-0005-0000-0000-0000E0360000}"/>
    <cellStyle name="Note 8 6 3 14" xfId="14206" xr:uid="{00000000-0005-0000-0000-0000E1360000}"/>
    <cellStyle name="Note 8 6 3 14 2" xfId="14207" xr:uid="{00000000-0005-0000-0000-0000E2360000}"/>
    <cellStyle name="Note 8 6 3 15" xfId="14208" xr:uid="{00000000-0005-0000-0000-0000E3360000}"/>
    <cellStyle name="Note 8 6 3 15 2" xfId="14209" xr:uid="{00000000-0005-0000-0000-0000E4360000}"/>
    <cellStyle name="Note 8 6 3 16" xfId="14210" xr:uid="{00000000-0005-0000-0000-0000E5360000}"/>
    <cellStyle name="Note 8 6 3 2" xfId="14211" xr:uid="{00000000-0005-0000-0000-0000E6360000}"/>
    <cellStyle name="Note 8 6 3 2 2" xfId="14212" xr:uid="{00000000-0005-0000-0000-0000E7360000}"/>
    <cellStyle name="Note 8 6 3 3" xfId="14213" xr:uid="{00000000-0005-0000-0000-0000E8360000}"/>
    <cellStyle name="Note 8 6 3 3 2" xfId="14214" xr:uid="{00000000-0005-0000-0000-0000E9360000}"/>
    <cellStyle name="Note 8 6 3 4" xfId="14215" xr:uid="{00000000-0005-0000-0000-0000EA360000}"/>
    <cellStyle name="Note 8 6 3 4 2" xfId="14216" xr:uid="{00000000-0005-0000-0000-0000EB360000}"/>
    <cellStyle name="Note 8 6 3 5" xfId="14217" xr:uid="{00000000-0005-0000-0000-0000EC360000}"/>
    <cellStyle name="Note 8 6 3 5 2" xfId="14218" xr:uid="{00000000-0005-0000-0000-0000ED360000}"/>
    <cellStyle name="Note 8 6 3 6" xfId="14219" xr:uid="{00000000-0005-0000-0000-0000EE360000}"/>
    <cellStyle name="Note 8 6 3 6 2" xfId="14220" xr:uid="{00000000-0005-0000-0000-0000EF360000}"/>
    <cellStyle name="Note 8 6 3 7" xfId="14221" xr:uid="{00000000-0005-0000-0000-0000F0360000}"/>
    <cellStyle name="Note 8 6 3 7 2" xfId="14222" xr:uid="{00000000-0005-0000-0000-0000F1360000}"/>
    <cellStyle name="Note 8 6 3 8" xfId="14223" xr:uid="{00000000-0005-0000-0000-0000F2360000}"/>
    <cellStyle name="Note 8 6 3 8 2" xfId="14224" xr:uid="{00000000-0005-0000-0000-0000F3360000}"/>
    <cellStyle name="Note 8 6 3 9" xfId="14225" xr:uid="{00000000-0005-0000-0000-0000F4360000}"/>
    <cellStyle name="Note 8 6 3 9 2" xfId="14226" xr:uid="{00000000-0005-0000-0000-0000F5360000}"/>
    <cellStyle name="Note 8 6 4" xfId="14227" xr:uid="{00000000-0005-0000-0000-0000F6360000}"/>
    <cellStyle name="Note 8 6 4 10" xfId="14228" xr:uid="{00000000-0005-0000-0000-0000F7360000}"/>
    <cellStyle name="Note 8 6 4 10 2" xfId="14229" xr:uid="{00000000-0005-0000-0000-0000F8360000}"/>
    <cellStyle name="Note 8 6 4 11" xfId="14230" xr:uid="{00000000-0005-0000-0000-0000F9360000}"/>
    <cellStyle name="Note 8 6 4 11 2" xfId="14231" xr:uid="{00000000-0005-0000-0000-0000FA360000}"/>
    <cellStyle name="Note 8 6 4 12" xfId="14232" xr:uid="{00000000-0005-0000-0000-0000FB360000}"/>
    <cellStyle name="Note 8 6 4 12 2" xfId="14233" xr:uid="{00000000-0005-0000-0000-0000FC360000}"/>
    <cellStyle name="Note 8 6 4 13" xfId="14234" xr:uid="{00000000-0005-0000-0000-0000FD360000}"/>
    <cellStyle name="Note 8 6 4 13 2" xfId="14235" xr:uid="{00000000-0005-0000-0000-0000FE360000}"/>
    <cellStyle name="Note 8 6 4 14" xfId="14236" xr:uid="{00000000-0005-0000-0000-0000FF360000}"/>
    <cellStyle name="Note 8 6 4 14 2" xfId="14237" xr:uid="{00000000-0005-0000-0000-000000370000}"/>
    <cellStyle name="Note 8 6 4 15" xfId="14238" xr:uid="{00000000-0005-0000-0000-000001370000}"/>
    <cellStyle name="Note 8 6 4 15 2" xfId="14239" xr:uid="{00000000-0005-0000-0000-000002370000}"/>
    <cellStyle name="Note 8 6 4 16" xfId="14240" xr:uid="{00000000-0005-0000-0000-000003370000}"/>
    <cellStyle name="Note 8 6 4 2" xfId="14241" xr:uid="{00000000-0005-0000-0000-000004370000}"/>
    <cellStyle name="Note 8 6 4 2 2" xfId="14242" xr:uid="{00000000-0005-0000-0000-000005370000}"/>
    <cellStyle name="Note 8 6 4 3" xfId="14243" xr:uid="{00000000-0005-0000-0000-000006370000}"/>
    <cellStyle name="Note 8 6 4 3 2" xfId="14244" xr:uid="{00000000-0005-0000-0000-000007370000}"/>
    <cellStyle name="Note 8 6 4 4" xfId="14245" xr:uid="{00000000-0005-0000-0000-000008370000}"/>
    <cellStyle name="Note 8 6 4 4 2" xfId="14246" xr:uid="{00000000-0005-0000-0000-000009370000}"/>
    <cellStyle name="Note 8 6 4 5" xfId="14247" xr:uid="{00000000-0005-0000-0000-00000A370000}"/>
    <cellStyle name="Note 8 6 4 5 2" xfId="14248" xr:uid="{00000000-0005-0000-0000-00000B370000}"/>
    <cellStyle name="Note 8 6 4 6" xfId="14249" xr:uid="{00000000-0005-0000-0000-00000C370000}"/>
    <cellStyle name="Note 8 6 4 6 2" xfId="14250" xr:uid="{00000000-0005-0000-0000-00000D370000}"/>
    <cellStyle name="Note 8 6 4 7" xfId="14251" xr:uid="{00000000-0005-0000-0000-00000E370000}"/>
    <cellStyle name="Note 8 6 4 7 2" xfId="14252" xr:uid="{00000000-0005-0000-0000-00000F370000}"/>
    <cellStyle name="Note 8 6 4 8" xfId="14253" xr:uid="{00000000-0005-0000-0000-000010370000}"/>
    <cellStyle name="Note 8 6 4 8 2" xfId="14254" xr:uid="{00000000-0005-0000-0000-000011370000}"/>
    <cellStyle name="Note 8 6 4 9" xfId="14255" xr:uid="{00000000-0005-0000-0000-000012370000}"/>
    <cellStyle name="Note 8 6 4 9 2" xfId="14256" xr:uid="{00000000-0005-0000-0000-000013370000}"/>
    <cellStyle name="Note 8 6 5" xfId="14257" xr:uid="{00000000-0005-0000-0000-000014370000}"/>
    <cellStyle name="Note 8 6 5 10" xfId="14258" xr:uid="{00000000-0005-0000-0000-000015370000}"/>
    <cellStyle name="Note 8 6 5 10 2" xfId="14259" xr:uid="{00000000-0005-0000-0000-000016370000}"/>
    <cellStyle name="Note 8 6 5 11" xfId="14260" xr:uid="{00000000-0005-0000-0000-000017370000}"/>
    <cellStyle name="Note 8 6 5 11 2" xfId="14261" xr:uid="{00000000-0005-0000-0000-000018370000}"/>
    <cellStyle name="Note 8 6 5 12" xfId="14262" xr:uid="{00000000-0005-0000-0000-000019370000}"/>
    <cellStyle name="Note 8 6 5 12 2" xfId="14263" xr:uid="{00000000-0005-0000-0000-00001A370000}"/>
    <cellStyle name="Note 8 6 5 13" xfId="14264" xr:uid="{00000000-0005-0000-0000-00001B370000}"/>
    <cellStyle name="Note 8 6 5 13 2" xfId="14265" xr:uid="{00000000-0005-0000-0000-00001C370000}"/>
    <cellStyle name="Note 8 6 5 14" xfId="14266" xr:uid="{00000000-0005-0000-0000-00001D370000}"/>
    <cellStyle name="Note 8 6 5 14 2" xfId="14267" xr:uid="{00000000-0005-0000-0000-00001E370000}"/>
    <cellStyle name="Note 8 6 5 15" xfId="14268" xr:uid="{00000000-0005-0000-0000-00001F370000}"/>
    <cellStyle name="Note 8 6 5 2" xfId="14269" xr:uid="{00000000-0005-0000-0000-000020370000}"/>
    <cellStyle name="Note 8 6 5 2 2" xfId="14270" xr:uid="{00000000-0005-0000-0000-000021370000}"/>
    <cellStyle name="Note 8 6 5 3" xfId="14271" xr:uid="{00000000-0005-0000-0000-000022370000}"/>
    <cellStyle name="Note 8 6 5 3 2" xfId="14272" xr:uid="{00000000-0005-0000-0000-000023370000}"/>
    <cellStyle name="Note 8 6 5 4" xfId="14273" xr:uid="{00000000-0005-0000-0000-000024370000}"/>
    <cellStyle name="Note 8 6 5 4 2" xfId="14274" xr:uid="{00000000-0005-0000-0000-000025370000}"/>
    <cellStyle name="Note 8 6 5 5" xfId="14275" xr:uid="{00000000-0005-0000-0000-000026370000}"/>
    <cellStyle name="Note 8 6 5 5 2" xfId="14276" xr:uid="{00000000-0005-0000-0000-000027370000}"/>
    <cellStyle name="Note 8 6 5 6" xfId="14277" xr:uid="{00000000-0005-0000-0000-000028370000}"/>
    <cellStyle name="Note 8 6 5 6 2" xfId="14278" xr:uid="{00000000-0005-0000-0000-000029370000}"/>
    <cellStyle name="Note 8 6 5 7" xfId="14279" xr:uid="{00000000-0005-0000-0000-00002A370000}"/>
    <cellStyle name="Note 8 6 5 7 2" xfId="14280" xr:uid="{00000000-0005-0000-0000-00002B370000}"/>
    <cellStyle name="Note 8 6 5 8" xfId="14281" xr:uid="{00000000-0005-0000-0000-00002C370000}"/>
    <cellStyle name="Note 8 6 5 8 2" xfId="14282" xr:uid="{00000000-0005-0000-0000-00002D370000}"/>
    <cellStyle name="Note 8 6 5 9" xfId="14283" xr:uid="{00000000-0005-0000-0000-00002E370000}"/>
    <cellStyle name="Note 8 6 5 9 2" xfId="14284" xr:uid="{00000000-0005-0000-0000-00002F370000}"/>
    <cellStyle name="Note 8 6 6" xfId="14285" xr:uid="{00000000-0005-0000-0000-000030370000}"/>
    <cellStyle name="Note 8 6 6 2" xfId="14286" xr:uid="{00000000-0005-0000-0000-000031370000}"/>
    <cellStyle name="Note 8 6 7" xfId="14287" xr:uid="{00000000-0005-0000-0000-000032370000}"/>
    <cellStyle name="Note 8 6 7 2" xfId="14288" xr:uid="{00000000-0005-0000-0000-000033370000}"/>
    <cellStyle name="Note 8 6 8" xfId="14289" xr:uid="{00000000-0005-0000-0000-000034370000}"/>
    <cellStyle name="Note 8 6 8 2" xfId="14290" xr:uid="{00000000-0005-0000-0000-000035370000}"/>
    <cellStyle name="Note 8 6 9" xfId="14291" xr:uid="{00000000-0005-0000-0000-000036370000}"/>
    <cellStyle name="Note 8 6 9 2" xfId="14292" xr:uid="{00000000-0005-0000-0000-000037370000}"/>
    <cellStyle name="Note 8 7" xfId="14293" xr:uid="{00000000-0005-0000-0000-000038370000}"/>
    <cellStyle name="Note 8 7 10" xfId="14294" xr:uid="{00000000-0005-0000-0000-000039370000}"/>
    <cellStyle name="Note 8 7 10 2" xfId="14295" xr:uid="{00000000-0005-0000-0000-00003A370000}"/>
    <cellStyle name="Note 8 7 11" xfId="14296" xr:uid="{00000000-0005-0000-0000-00003B370000}"/>
    <cellStyle name="Note 8 7 11 2" xfId="14297" xr:uid="{00000000-0005-0000-0000-00003C370000}"/>
    <cellStyle name="Note 8 7 12" xfId="14298" xr:uid="{00000000-0005-0000-0000-00003D370000}"/>
    <cellStyle name="Note 8 7 12 2" xfId="14299" xr:uid="{00000000-0005-0000-0000-00003E370000}"/>
    <cellStyle name="Note 8 7 13" xfId="14300" xr:uid="{00000000-0005-0000-0000-00003F370000}"/>
    <cellStyle name="Note 8 7 13 2" xfId="14301" xr:uid="{00000000-0005-0000-0000-000040370000}"/>
    <cellStyle name="Note 8 7 14" xfId="14302" xr:uid="{00000000-0005-0000-0000-000041370000}"/>
    <cellStyle name="Note 8 7 14 2" xfId="14303" xr:uid="{00000000-0005-0000-0000-000042370000}"/>
    <cellStyle name="Note 8 7 15" xfId="14304" xr:uid="{00000000-0005-0000-0000-000043370000}"/>
    <cellStyle name="Note 8 7 15 2" xfId="14305" xr:uid="{00000000-0005-0000-0000-000044370000}"/>
    <cellStyle name="Note 8 7 16" xfId="14306" xr:uid="{00000000-0005-0000-0000-000045370000}"/>
    <cellStyle name="Note 8 7 16 2" xfId="14307" xr:uid="{00000000-0005-0000-0000-000046370000}"/>
    <cellStyle name="Note 8 7 17" xfId="14308" xr:uid="{00000000-0005-0000-0000-000047370000}"/>
    <cellStyle name="Note 8 7 17 2" xfId="14309" xr:uid="{00000000-0005-0000-0000-000048370000}"/>
    <cellStyle name="Note 8 7 18" xfId="14310" xr:uid="{00000000-0005-0000-0000-000049370000}"/>
    <cellStyle name="Note 8 7 18 2" xfId="14311" xr:uid="{00000000-0005-0000-0000-00004A370000}"/>
    <cellStyle name="Note 8 7 19" xfId="14312" xr:uid="{00000000-0005-0000-0000-00004B370000}"/>
    <cellStyle name="Note 8 7 2" xfId="14313" xr:uid="{00000000-0005-0000-0000-00004C370000}"/>
    <cellStyle name="Note 8 7 2 10" xfId="14314" xr:uid="{00000000-0005-0000-0000-00004D370000}"/>
    <cellStyle name="Note 8 7 2 10 2" xfId="14315" xr:uid="{00000000-0005-0000-0000-00004E370000}"/>
    <cellStyle name="Note 8 7 2 11" xfId="14316" xr:uid="{00000000-0005-0000-0000-00004F370000}"/>
    <cellStyle name="Note 8 7 2 11 2" xfId="14317" xr:uid="{00000000-0005-0000-0000-000050370000}"/>
    <cellStyle name="Note 8 7 2 12" xfId="14318" xr:uid="{00000000-0005-0000-0000-000051370000}"/>
    <cellStyle name="Note 8 7 2 12 2" xfId="14319" xr:uid="{00000000-0005-0000-0000-000052370000}"/>
    <cellStyle name="Note 8 7 2 13" xfId="14320" xr:uid="{00000000-0005-0000-0000-000053370000}"/>
    <cellStyle name="Note 8 7 2 13 2" xfId="14321" xr:uid="{00000000-0005-0000-0000-000054370000}"/>
    <cellStyle name="Note 8 7 2 14" xfId="14322" xr:uid="{00000000-0005-0000-0000-000055370000}"/>
    <cellStyle name="Note 8 7 2 14 2" xfId="14323" xr:uid="{00000000-0005-0000-0000-000056370000}"/>
    <cellStyle name="Note 8 7 2 15" xfId="14324" xr:uid="{00000000-0005-0000-0000-000057370000}"/>
    <cellStyle name="Note 8 7 2 15 2" xfId="14325" xr:uid="{00000000-0005-0000-0000-000058370000}"/>
    <cellStyle name="Note 8 7 2 16" xfId="14326" xr:uid="{00000000-0005-0000-0000-000059370000}"/>
    <cellStyle name="Note 8 7 2 16 2" xfId="14327" xr:uid="{00000000-0005-0000-0000-00005A370000}"/>
    <cellStyle name="Note 8 7 2 17" xfId="14328" xr:uid="{00000000-0005-0000-0000-00005B370000}"/>
    <cellStyle name="Note 8 7 2 17 2" xfId="14329" xr:uid="{00000000-0005-0000-0000-00005C370000}"/>
    <cellStyle name="Note 8 7 2 18" xfId="14330" xr:uid="{00000000-0005-0000-0000-00005D370000}"/>
    <cellStyle name="Note 8 7 2 2" xfId="14331" xr:uid="{00000000-0005-0000-0000-00005E370000}"/>
    <cellStyle name="Note 8 7 2 2 2" xfId="14332" xr:uid="{00000000-0005-0000-0000-00005F370000}"/>
    <cellStyle name="Note 8 7 2 3" xfId="14333" xr:uid="{00000000-0005-0000-0000-000060370000}"/>
    <cellStyle name="Note 8 7 2 3 2" xfId="14334" xr:uid="{00000000-0005-0000-0000-000061370000}"/>
    <cellStyle name="Note 8 7 2 4" xfId="14335" xr:uid="{00000000-0005-0000-0000-000062370000}"/>
    <cellStyle name="Note 8 7 2 4 2" xfId="14336" xr:uid="{00000000-0005-0000-0000-000063370000}"/>
    <cellStyle name="Note 8 7 2 5" xfId="14337" xr:uid="{00000000-0005-0000-0000-000064370000}"/>
    <cellStyle name="Note 8 7 2 5 2" xfId="14338" xr:uid="{00000000-0005-0000-0000-000065370000}"/>
    <cellStyle name="Note 8 7 2 6" xfId="14339" xr:uid="{00000000-0005-0000-0000-000066370000}"/>
    <cellStyle name="Note 8 7 2 6 2" xfId="14340" xr:uid="{00000000-0005-0000-0000-000067370000}"/>
    <cellStyle name="Note 8 7 2 7" xfId="14341" xr:uid="{00000000-0005-0000-0000-000068370000}"/>
    <cellStyle name="Note 8 7 2 7 2" xfId="14342" xr:uid="{00000000-0005-0000-0000-000069370000}"/>
    <cellStyle name="Note 8 7 2 8" xfId="14343" xr:uid="{00000000-0005-0000-0000-00006A370000}"/>
    <cellStyle name="Note 8 7 2 8 2" xfId="14344" xr:uid="{00000000-0005-0000-0000-00006B370000}"/>
    <cellStyle name="Note 8 7 2 9" xfId="14345" xr:uid="{00000000-0005-0000-0000-00006C370000}"/>
    <cellStyle name="Note 8 7 2 9 2" xfId="14346" xr:uid="{00000000-0005-0000-0000-00006D370000}"/>
    <cellStyle name="Note 8 7 3" xfId="14347" xr:uid="{00000000-0005-0000-0000-00006E370000}"/>
    <cellStyle name="Note 8 7 3 10" xfId="14348" xr:uid="{00000000-0005-0000-0000-00006F370000}"/>
    <cellStyle name="Note 8 7 3 10 2" xfId="14349" xr:uid="{00000000-0005-0000-0000-000070370000}"/>
    <cellStyle name="Note 8 7 3 11" xfId="14350" xr:uid="{00000000-0005-0000-0000-000071370000}"/>
    <cellStyle name="Note 8 7 3 11 2" xfId="14351" xr:uid="{00000000-0005-0000-0000-000072370000}"/>
    <cellStyle name="Note 8 7 3 12" xfId="14352" xr:uid="{00000000-0005-0000-0000-000073370000}"/>
    <cellStyle name="Note 8 7 3 12 2" xfId="14353" xr:uid="{00000000-0005-0000-0000-000074370000}"/>
    <cellStyle name="Note 8 7 3 13" xfId="14354" xr:uid="{00000000-0005-0000-0000-000075370000}"/>
    <cellStyle name="Note 8 7 3 13 2" xfId="14355" xr:uid="{00000000-0005-0000-0000-000076370000}"/>
    <cellStyle name="Note 8 7 3 14" xfId="14356" xr:uid="{00000000-0005-0000-0000-000077370000}"/>
    <cellStyle name="Note 8 7 3 14 2" xfId="14357" xr:uid="{00000000-0005-0000-0000-000078370000}"/>
    <cellStyle name="Note 8 7 3 15" xfId="14358" xr:uid="{00000000-0005-0000-0000-000079370000}"/>
    <cellStyle name="Note 8 7 3 15 2" xfId="14359" xr:uid="{00000000-0005-0000-0000-00007A370000}"/>
    <cellStyle name="Note 8 7 3 16" xfId="14360" xr:uid="{00000000-0005-0000-0000-00007B370000}"/>
    <cellStyle name="Note 8 7 3 2" xfId="14361" xr:uid="{00000000-0005-0000-0000-00007C370000}"/>
    <cellStyle name="Note 8 7 3 2 2" xfId="14362" xr:uid="{00000000-0005-0000-0000-00007D370000}"/>
    <cellStyle name="Note 8 7 3 3" xfId="14363" xr:uid="{00000000-0005-0000-0000-00007E370000}"/>
    <cellStyle name="Note 8 7 3 3 2" xfId="14364" xr:uid="{00000000-0005-0000-0000-00007F370000}"/>
    <cellStyle name="Note 8 7 3 4" xfId="14365" xr:uid="{00000000-0005-0000-0000-000080370000}"/>
    <cellStyle name="Note 8 7 3 4 2" xfId="14366" xr:uid="{00000000-0005-0000-0000-000081370000}"/>
    <cellStyle name="Note 8 7 3 5" xfId="14367" xr:uid="{00000000-0005-0000-0000-000082370000}"/>
    <cellStyle name="Note 8 7 3 5 2" xfId="14368" xr:uid="{00000000-0005-0000-0000-000083370000}"/>
    <cellStyle name="Note 8 7 3 6" xfId="14369" xr:uid="{00000000-0005-0000-0000-000084370000}"/>
    <cellStyle name="Note 8 7 3 6 2" xfId="14370" xr:uid="{00000000-0005-0000-0000-000085370000}"/>
    <cellStyle name="Note 8 7 3 7" xfId="14371" xr:uid="{00000000-0005-0000-0000-000086370000}"/>
    <cellStyle name="Note 8 7 3 7 2" xfId="14372" xr:uid="{00000000-0005-0000-0000-000087370000}"/>
    <cellStyle name="Note 8 7 3 8" xfId="14373" xr:uid="{00000000-0005-0000-0000-000088370000}"/>
    <cellStyle name="Note 8 7 3 8 2" xfId="14374" xr:uid="{00000000-0005-0000-0000-000089370000}"/>
    <cellStyle name="Note 8 7 3 9" xfId="14375" xr:uid="{00000000-0005-0000-0000-00008A370000}"/>
    <cellStyle name="Note 8 7 3 9 2" xfId="14376" xr:uid="{00000000-0005-0000-0000-00008B370000}"/>
    <cellStyle name="Note 8 7 4" xfId="14377" xr:uid="{00000000-0005-0000-0000-00008C370000}"/>
    <cellStyle name="Note 8 7 4 10" xfId="14378" xr:uid="{00000000-0005-0000-0000-00008D370000}"/>
    <cellStyle name="Note 8 7 4 10 2" xfId="14379" xr:uid="{00000000-0005-0000-0000-00008E370000}"/>
    <cellStyle name="Note 8 7 4 11" xfId="14380" xr:uid="{00000000-0005-0000-0000-00008F370000}"/>
    <cellStyle name="Note 8 7 4 11 2" xfId="14381" xr:uid="{00000000-0005-0000-0000-000090370000}"/>
    <cellStyle name="Note 8 7 4 12" xfId="14382" xr:uid="{00000000-0005-0000-0000-000091370000}"/>
    <cellStyle name="Note 8 7 4 12 2" xfId="14383" xr:uid="{00000000-0005-0000-0000-000092370000}"/>
    <cellStyle name="Note 8 7 4 13" xfId="14384" xr:uid="{00000000-0005-0000-0000-000093370000}"/>
    <cellStyle name="Note 8 7 4 13 2" xfId="14385" xr:uid="{00000000-0005-0000-0000-000094370000}"/>
    <cellStyle name="Note 8 7 4 14" xfId="14386" xr:uid="{00000000-0005-0000-0000-000095370000}"/>
    <cellStyle name="Note 8 7 4 14 2" xfId="14387" xr:uid="{00000000-0005-0000-0000-000096370000}"/>
    <cellStyle name="Note 8 7 4 15" xfId="14388" xr:uid="{00000000-0005-0000-0000-000097370000}"/>
    <cellStyle name="Note 8 7 4 15 2" xfId="14389" xr:uid="{00000000-0005-0000-0000-000098370000}"/>
    <cellStyle name="Note 8 7 4 16" xfId="14390" xr:uid="{00000000-0005-0000-0000-000099370000}"/>
    <cellStyle name="Note 8 7 4 2" xfId="14391" xr:uid="{00000000-0005-0000-0000-00009A370000}"/>
    <cellStyle name="Note 8 7 4 2 2" xfId="14392" xr:uid="{00000000-0005-0000-0000-00009B370000}"/>
    <cellStyle name="Note 8 7 4 3" xfId="14393" xr:uid="{00000000-0005-0000-0000-00009C370000}"/>
    <cellStyle name="Note 8 7 4 3 2" xfId="14394" xr:uid="{00000000-0005-0000-0000-00009D370000}"/>
    <cellStyle name="Note 8 7 4 4" xfId="14395" xr:uid="{00000000-0005-0000-0000-00009E370000}"/>
    <cellStyle name="Note 8 7 4 4 2" xfId="14396" xr:uid="{00000000-0005-0000-0000-00009F370000}"/>
    <cellStyle name="Note 8 7 4 5" xfId="14397" xr:uid="{00000000-0005-0000-0000-0000A0370000}"/>
    <cellStyle name="Note 8 7 4 5 2" xfId="14398" xr:uid="{00000000-0005-0000-0000-0000A1370000}"/>
    <cellStyle name="Note 8 7 4 6" xfId="14399" xr:uid="{00000000-0005-0000-0000-0000A2370000}"/>
    <cellStyle name="Note 8 7 4 6 2" xfId="14400" xr:uid="{00000000-0005-0000-0000-0000A3370000}"/>
    <cellStyle name="Note 8 7 4 7" xfId="14401" xr:uid="{00000000-0005-0000-0000-0000A4370000}"/>
    <cellStyle name="Note 8 7 4 7 2" xfId="14402" xr:uid="{00000000-0005-0000-0000-0000A5370000}"/>
    <cellStyle name="Note 8 7 4 8" xfId="14403" xr:uid="{00000000-0005-0000-0000-0000A6370000}"/>
    <cellStyle name="Note 8 7 4 8 2" xfId="14404" xr:uid="{00000000-0005-0000-0000-0000A7370000}"/>
    <cellStyle name="Note 8 7 4 9" xfId="14405" xr:uid="{00000000-0005-0000-0000-0000A8370000}"/>
    <cellStyle name="Note 8 7 4 9 2" xfId="14406" xr:uid="{00000000-0005-0000-0000-0000A9370000}"/>
    <cellStyle name="Note 8 7 5" xfId="14407" xr:uid="{00000000-0005-0000-0000-0000AA370000}"/>
    <cellStyle name="Note 8 7 5 10" xfId="14408" xr:uid="{00000000-0005-0000-0000-0000AB370000}"/>
    <cellStyle name="Note 8 7 5 10 2" xfId="14409" xr:uid="{00000000-0005-0000-0000-0000AC370000}"/>
    <cellStyle name="Note 8 7 5 11" xfId="14410" xr:uid="{00000000-0005-0000-0000-0000AD370000}"/>
    <cellStyle name="Note 8 7 5 11 2" xfId="14411" xr:uid="{00000000-0005-0000-0000-0000AE370000}"/>
    <cellStyle name="Note 8 7 5 12" xfId="14412" xr:uid="{00000000-0005-0000-0000-0000AF370000}"/>
    <cellStyle name="Note 8 7 5 12 2" xfId="14413" xr:uid="{00000000-0005-0000-0000-0000B0370000}"/>
    <cellStyle name="Note 8 7 5 13" xfId="14414" xr:uid="{00000000-0005-0000-0000-0000B1370000}"/>
    <cellStyle name="Note 8 7 5 13 2" xfId="14415" xr:uid="{00000000-0005-0000-0000-0000B2370000}"/>
    <cellStyle name="Note 8 7 5 14" xfId="14416" xr:uid="{00000000-0005-0000-0000-0000B3370000}"/>
    <cellStyle name="Note 8 7 5 14 2" xfId="14417" xr:uid="{00000000-0005-0000-0000-0000B4370000}"/>
    <cellStyle name="Note 8 7 5 15" xfId="14418" xr:uid="{00000000-0005-0000-0000-0000B5370000}"/>
    <cellStyle name="Note 8 7 5 2" xfId="14419" xr:uid="{00000000-0005-0000-0000-0000B6370000}"/>
    <cellStyle name="Note 8 7 5 2 2" xfId="14420" xr:uid="{00000000-0005-0000-0000-0000B7370000}"/>
    <cellStyle name="Note 8 7 5 3" xfId="14421" xr:uid="{00000000-0005-0000-0000-0000B8370000}"/>
    <cellStyle name="Note 8 7 5 3 2" xfId="14422" xr:uid="{00000000-0005-0000-0000-0000B9370000}"/>
    <cellStyle name="Note 8 7 5 4" xfId="14423" xr:uid="{00000000-0005-0000-0000-0000BA370000}"/>
    <cellStyle name="Note 8 7 5 4 2" xfId="14424" xr:uid="{00000000-0005-0000-0000-0000BB370000}"/>
    <cellStyle name="Note 8 7 5 5" xfId="14425" xr:uid="{00000000-0005-0000-0000-0000BC370000}"/>
    <cellStyle name="Note 8 7 5 5 2" xfId="14426" xr:uid="{00000000-0005-0000-0000-0000BD370000}"/>
    <cellStyle name="Note 8 7 5 6" xfId="14427" xr:uid="{00000000-0005-0000-0000-0000BE370000}"/>
    <cellStyle name="Note 8 7 5 6 2" xfId="14428" xr:uid="{00000000-0005-0000-0000-0000BF370000}"/>
    <cellStyle name="Note 8 7 5 7" xfId="14429" xr:uid="{00000000-0005-0000-0000-0000C0370000}"/>
    <cellStyle name="Note 8 7 5 7 2" xfId="14430" xr:uid="{00000000-0005-0000-0000-0000C1370000}"/>
    <cellStyle name="Note 8 7 5 8" xfId="14431" xr:uid="{00000000-0005-0000-0000-0000C2370000}"/>
    <cellStyle name="Note 8 7 5 8 2" xfId="14432" xr:uid="{00000000-0005-0000-0000-0000C3370000}"/>
    <cellStyle name="Note 8 7 5 9" xfId="14433" xr:uid="{00000000-0005-0000-0000-0000C4370000}"/>
    <cellStyle name="Note 8 7 5 9 2" xfId="14434" xr:uid="{00000000-0005-0000-0000-0000C5370000}"/>
    <cellStyle name="Note 8 7 6" xfId="14435" xr:uid="{00000000-0005-0000-0000-0000C6370000}"/>
    <cellStyle name="Note 8 7 6 2" xfId="14436" xr:uid="{00000000-0005-0000-0000-0000C7370000}"/>
    <cellStyle name="Note 8 7 7" xfId="14437" xr:uid="{00000000-0005-0000-0000-0000C8370000}"/>
    <cellStyle name="Note 8 7 7 2" xfId="14438" xr:uid="{00000000-0005-0000-0000-0000C9370000}"/>
    <cellStyle name="Note 8 7 8" xfId="14439" xr:uid="{00000000-0005-0000-0000-0000CA370000}"/>
    <cellStyle name="Note 8 7 8 2" xfId="14440" xr:uid="{00000000-0005-0000-0000-0000CB370000}"/>
    <cellStyle name="Note 8 7 9" xfId="14441" xr:uid="{00000000-0005-0000-0000-0000CC370000}"/>
    <cellStyle name="Note 8 7 9 2" xfId="14442" xr:uid="{00000000-0005-0000-0000-0000CD370000}"/>
    <cellStyle name="Note 8 8" xfId="14443" xr:uid="{00000000-0005-0000-0000-0000CE370000}"/>
    <cellStyle name="Note 8 8 10" xfId="14444" xr:uid="{00000000-0005-0000-0000-0000CF370000}"/>
    <cellStyle name="Note 8 8 10 2" xfId="14445" xr:uid="{00000000-0005-0000-0000-0000D0370000}"/>
    <cellStyle name="Note 8 8 11" xfId="14446" xr:uid="{00000000-0005-0000-0000-0000D1370000}"/>
    <cellStyle name="Note 8 8 11 2" xfId="14447" xr:uid="{00000000-0005-0000-0000-0000D2370000}"/>
    <cellStyle name="Note 8 8 12" xfId="14448" xr:uid="{00000000-0005-0000-0000-0000D3370000}"/>
    <cellStyle name="Note 8 8 12 2" xfId="14449" xr:uid="{00000000-0005-0000-0000-0000D4370000}"/>
    <cellStyle name="Note 8 8 13" xfId="14450" xr:uid="{00000000-0005-0000-0000-0000D5370000}"/>
    <cellStyle name="Note 8 8 13 2" xfId="14451" xr:uid="{00000000-0005-0000-0000-0000D6370000}"/>
    <cellStyle name="Note 8 8 14" xfId="14452" xr:uid="{00000000-0005-0000-0000-0000D7370000}"/>
    <cellStyle name="Note 8 8 14 2" xfId="14453" xr:uid="{00000000-0005-0000-0000-0000D8370000}"/>
    <cellStyle name="Note 8 8 15" xfId="14454" xr:uid="{00000000-0005-0000-0000-0000D9370000}"/>
    <cellStyle name="Note 8 8 15 2" xfId="14455" xr:uid="{00000000-0005-0000-0000-0000DA370000}"/>
    <cellStyle name="Note 8 8 16" xfId="14456" xr:uid="{00000000-0005-0000-0000-0000DB370000}"/>
    <cellStyle name="Note 8 8 16 2" xfId="14457" xr:uid="{00000000-0005-0000-0000-0000DC370000}"/>
    <cellStyle name="Note 8 8 17" xfId="14458" xr:uid="{00000000-0005-0000-0000-0000DD370000}"/>
    <cellStyle name="Note 8 8 17 2" xfId="14459" xr:uid="{00000000-0005-0000-0000-0000DE370000}"/>
    <cellStyle name="Note 8 8 18" xfId="14460" xr:uid="{00000000-0005-0000-0000-0000DF370000}"/>
    <cellStyle name="Note 8 8 2" xfId="14461" xr:uid="{00000000-0005-0000-0000-0000E0370000}"/>
    <cellStyle name="Note 8 8 2 10" xfId="14462" xr:uid="{00000000-0005-0000-0000-0000E1370000}"/>
    <cellStyle name="Note 8 8 2 10 2" xfId="14463" xr:uid="{00000000-0005-0000-0000-0000E2370000}"/>
    <cellStyle name="Note 8 8 2 11" xfId="14464" xr:uid="{00000000-0005-0000-0000-0000E3370000}"/>
    <cellStyle name="Note 8 8 2 11 2" xfId="14465" xr:uid="{00000000-0005-0000-0000-0000E4370000}"/>
    <cellStyle name="Note 8 8 2 12" xfId="14466" xr:uid="{00000000-0005-0000-0000-0000E5370000}"/>
    <cellStyle name="Note 8 8 2 12 2" xfId="14467" xr:uid="{00000000-0005-0000-0000-0000E6370000}"/>
    <cellStyle name="Note 8 8 2 13" xfId="14468" xr:uid="{00000000-0005-0000-0000-0000E7370000}"/>
    <cellStyle name="Note 8 8 2 13 2" xfId="14469" xr:uid="{00000000-0005-0000-0000-0000E8370000}"/>
    <cellStyle name="Note 8 8 2 14" xfId="14470" xr:uid="{00000000-0005-0000-0000-0000E9370000}"/>
    <cellStyle name="Note 8 8 2 14 2" xfId="14471" xr:uid="{00000000-0005-0000-0000-0000EA370000}"/>
    <cellStyle name="Note 8 8 2 15" xfId="14472" xr:uid="{00000000-0005-0000-0000-0000EB370000}"/>
    <cellStyle name="Note 8 8 2 15 2" xfId="14473" xr:uid="{00000000-0005-0000-0000-0000EC370000}"/>
    <cellStyle name="Note 8 8 2 16" xfId="14474" xr:uid="{00000000-0005-0000-0000-0000ED370000}"/>
    <cellStyle name="Note 8 8 2 16 2" xfId="14475" xr:uid="{00000000-0005-0000-0000-0000EE370000}"/>
    <cellStyle name="Note 8 8 2 17" xfId="14476" xr:uid="{00000000-0005-0000-0000-0000EF370000}"/>
    <cellStyle name="Note 8 8 2 17 2" xfId="14477" xr:uid="{00000000-0005-0000-0000-0000F0370000}"/>
    <cellStyle name="Note 8 8 2 18" xfId="14478" xr:uid="{00000000-0005-0000-0000-0000F1370000}"/>
    <cellStyle name="Note 8 8 2 2" xfId="14479" xr:uid="{00000000-0005-0000-0000-0000F2370000}"/>
    <cellStyle name="Note 8 8 2 2 2" xfId="14480" xr:uid="{00000000-0005-0000-0000-0000F3370000}"/>
    <cellStyle name="Note 8 8 2 3" xfId="14481" xr:uid="{00000000-0005-0000-0000-0000F4370000}"/>
    <cellStyle name="Note 8 8 2 3 2" xfId="14482" xr:uid="{00000000-0005-0000-0000-0000F5370000}"/>
    <cellStyle name="Note 8 8 2 4" xfId="14483" xr:uid="{00000000-0005-0000-0000-0000F6370000}"/>
    <cellStyle name="Note 8 8 2 4 2" xfId="14484" xr:uid="{00000000-0005-0000-0000-0000F7370000}"/>
    <cellStyle name="Note 8 8 2 5" xfId="14485" xr:uid="{00000000-0005-0000-0000-0000F8370000}"/>
    <cellStyle name="Note 8 8 2 5 2" xfId="14486" xr:uid="{00000000-0005-0000-0000-0000F9370000}"/>
    <cellStyle name="Note 8 8 2 6" xfId="14487" xr:uid="{00000000-0005-0000-0000-0000FA370000}"/>
    <cellStyle name="Note 8 8 2 6 2" xfId="14488" xr:uid="{00000000-0005-0000-0000-0000FB370000}"/>
    <cellStyle name="Note 8 8 2 7" xfId="14489" xr:uid="{00000000-0005-0000-0000-0000FC370000}"/>
    <cellStyle name="Note 8 8 2 7 2" xfId="14490" xr:uid="{00000000-0005-0000-0000-0000FD370000}"/>
    <cellStyle name="Note 8 8 2 8" xfId="14491" xr:uid="{00000000-0005-0000-0000-0000FE370000}"/>
    <cellStyle name="Note 8 8 2 8 2" xfId="14492" xr:uid="{00000000-0005-0000-0000-0000FF370000}"/>
    <cellStyle name="Note 8 8 2 9" xfId="14493" xr:uid="{00000000-0005-0000-0000-000000380000}"/>
    <cellStyle name="Note 8 8 2 9 2" xfId="14494" xr:uid="{00000000-0005-0000-0000-000001380000}"/>
    <cellStyle name="Note 8 8 3" xfId="14495" xr:uid="{00000000-0005-0000-0000-000002380000}"/>
    <cellStyle name="Note 8 8 3 10" xfId="14496" xr:uid="{00000000-0005-0000-0000-000003380000}"/>
    <cellStyle name="Note 8 8 3 10 2" xfId="14497" xr:uid="{00000000-0005-0000-0000-000004380000}"/>
    <cellStyle name="Note 8 8 3 11" xfId="14498" xr:uid="{00000000-0005-0000-0000-000005380000}"/>
    <cellStyle name="Note 8 8 3 11 2" xfId="14499" xr:uid="{00000000-0005-0000-0000-000006380000}"/>
    <cellStyle name="Note 8 8 3 12" xfId="14500" xr:uid="{00000000-0005-0000-0000-000007380000}"/>
    <cellStyle name="Note 8 8 3 12 2" xfId="14501" xr:uid="{00000000-0005-0000-0000-000008380000}"/>
    <cellStyle name="Note 8 8 3 13" xfId="14502" xr:uid="{00000000-0005-0000-0000-000009380000}"/>
    <cellStyle name="Note 8 8 3 13 2" xfId="14503" xr:uid="{00000000-0005-0000-0000-00000A380000}"/>
    <cellStyle name="Note 8 8 3 14" xfId="14504" xr:uid="{00000000-0005-0000-0000-00000B380000}"/>
    <cellStyle name="Note 8 8 3 14 2" xfId="14505" xr:uid="{00000000-0005-0000-0000-00000C380000}"/>
    <cellStyle name="Note 8 8 3 15" xfId="14506" xr:uid="{00000000-0005-0000-0000-00000D380000}"/>
    <cellStyle name="Note 8 8 3 15 2" xfId="14507" xr:uid="{00000000-0005-0000-0000-00000E380000}"/>
    <cellStyle name="Note 8 8 3 16" xfId="14508" xr:uid="{00000000-0005-0000-0000-00000F380000}"/>
    <cellStyle name="Note 8 8 3 2" xfId="14509" xr:uid="{00000000-0005-0000-0000-000010380000}"/>
    <cellStyle name="Note 8 8 3 2 2" xfId="14510" xr:uid="{00000000-0005-0000-0000-000011380000}"/>
    <cellStyle name="Note 8 8 3 3" xfId="14511" xr:uid="{00000000-0005-0000-0000-000012380000}"/>
    <cellStyle name="Note 8 8 3 3 2" xfId="14512" xr:uid="{00000000-0005-0000-0000-000013380000}"/>
    <cellStyle name="Note 8 8 3 4" xfId="14513" xr:uid="{00000000-0005-0000-0000-000014380000}"/>
    <cellStyle name="Note 8 8 3 4 2" xfId="14514" xr:uid="{00000000-0005-0000-0000-000015380000}"/>
    <cellStyle name="Note 8 8 3 5" xfId="14515" xr:uid="{00000000-0005-0000-0000-000016380000}"/>
    <cellStyle name="Note 8 8 3 5 2" xfId="14516" xr:uid="{00000000-0005-0000-0000-000017380000}"/>
    <cellStyle name="Note 8 8 3 6" xfId="14517" xr:uid="{00000000-0005-0000-0000-000018380000}"/>
    <cellStyle name="Note 8 8 3 6 2" xfId="14518" xr:uid="{00000000-0005-0000-0000-000019380000}"/>
    <cellStyle name="Note 8 8 3 7" xfId="14519" xr:uid="{00000000-0005-0000-0000-00001A380000}"/>
    <cellStyle name="Note 8 8 3 7 2" xfId="14520" xr:uid="{00000000-0005-0000-0000-00001B380000}"/>
    <cellStyle name="Note 8 8 3 8" xfId="14521" xr:uid="{00000000-0005-0000-0000-00001C380000}"/>
    <cellStyle name="Note 8 8 3 8 2" xfId="14522" xr:uid="{00000000-0005-0000-0000-00001D380000}"/>
    <cellStyle name="Note 8 8 3 9" xfId="14523" xr:uid="{00000000-0005-0000-0000-00001E380000}"/>
    <cellStyle name="Note 8 8 3 9 2" xfId="14524" xr:uid="{00000000-0005-0000-0000-00001F380000}"/>
    <cellStyle name="Note 8 8 4" xfId="14525" xr:uid="{00000000-0005-0000-0000-000020380000}"/>
    <cellStyle name="Note 8 8 4 10" xfId="14526" xr:uid="{00000000-0005-0000-0000-000021380000}"/>
    <cellStyle name="Note 8 8 4 10 2" xfId="14527" xr:uid="{00000000-0005-0000-0000-000022380000}"/>
    <cellStyle name="Note 8 8 4 11" xfId="14528" xr:uid="{00000000-0005-0000-0000-000023380000}"/>
    <cellStyle name="Note 8 8 4 11 2" xfId="14529" xr:uid="{00000000-0005-0000-0000-000024380000}"/>
    <cellStyle name="Note 8 8 4 12" xfId="14530" xr:uid="{00000000-0005-0000-0000-000025380000}"/>
    <cellStyle name="Note 8 8 4 12 2" xfId="14531" xr:uid="{00000000-0005-0000-0000-000026380000}"/>
    <cellStyle name="Note 8 8 4 13" xfId="14532" xr:uid="{00000000-0005-0000-0000-000027380000}"/>
    <cellStyle name="Note 8 8 4 13 2" xfId="14533" xr:uid="{00000000-0005-0000-0000-000028380000}"/>
    <cellStyle name="Note 8 8 4 14" xfId="14534" xr:uid="{00000000-0005-0000-0000-000029380000}"/>
    <cellStyle name="Note 8 8 4 14 2" xfId="14535" xr:uid="{00000000-0005-0000-0000-00002A380000}"/>
    <cellStyle name="Note 8 8 4 15" xfId="14536" xr:uid="{00000000-0005-0000-0000-00002B380000}"/>
    <cellStyle name="Note 8 8 4 15 2" xfId="14537" xr:uid="{00000000-0005-0000-0000-00002C380000}"/>
    <cellStyle name="Note 8 8 4 16" xfId="14538" xr:uid="{00000000-0005-0000-0000-00002D380000}"/>
    <cellStyle name="Note 8 8 4 2" xfId="14539" xr:uid="{00000000-0005-0000-0000-00002E380000}"/>
    <cellStyle name="Note 8 8 4 2 2" xfId="14540" xr:uid="{00000000-0005-0000-0000-00002F380000}"/>
    <cellStyle name="Note 8 8 4 3" xfId="14541" xr:uid="{00000000-0005-0000-0000-000030380000}"/>
    <cellStyle name="Note 8 8 4 3 2" xfId="14542" xr:uid="{00000000-0005-0000-0000-000031380000}"/>
    <cellStyle name="Note 8 8 4 4" xfId="14543" xr:uid="{00000000-0005-0000-0000-000032380000}"/>
    <cellStyle name="Note 8 8 4 4 2" xfId="14544" xr:uid="{00000000-0005-0000-0000-000033380000}"/>
    <cellStyle name="Note 8 8 4 5" xfId="14545" xr:uid="{00000000-0005-0000-0000-000034380000}"/>
    <cellStyle name="Note 8 8 4 5 2" xfId="14546" xr:uid="{00000000-0005-0000-0000-000035380000}"/>
    <cellStyle name="Note 8 8 4 6" xfId="14547" xr:uid="{00000000-0005-0000-0000-000036380000}"/>
    <cellStyle name="Note 8 8 4 6 2" xfId="14548" xr:uid="{00000000-0005-0000-0000-000037380000}"/>
    <cellStyle name="Note 8 8 4 7" xfId="14549" xr:uid="{00000000-0005-0000-0000-000038380000}"/>
    <cellStyle name="Note 8 8 4 7 2" xfId="14550" xr:uid="{00000000-0005-0000-0000-000039380000}"/>
    <cellStyle name="Note 8 8 4 8" xfId="14551" xr:uid="{00000000-0005-0000-0000-00003A380000}"/>
    <cellStyle name="Note 8 8 4 8 2" xfId="14552" xr:uid="{00000000-0005-0000-0000-00003B380000}"/>
    <cellStyle name="Note 8 8 4 9" xfId="14553" xr:uid="{00000000-0005-0000-0000-00003C380000}"/>
    <cellStyle name="Note 8 8 4 9 2" xfId="14554" xr:uid="{00000000-0005-0000-0000-00003D380000}"/>
    <cellStyle name="Note 8 8 5" xfId="14555" xr:uid="{00000000-0005-0000-0000-00003E380000}"/>
    <cellStyle name="Note 8 8 5 10" xfId="14556" xr:uid="{00000000-0005-0000-0000-00003F380000}"/>
    <cellStyle name="Note 8 8 5 10 2" xfId="14557" xr:uid="{00000000-0005-0000-0000-000040380000}"/>
    <cellStyle name="Note 8 8 5 11" xfId="14558" xr:uid="{00000000-0005-0000-0000-000041380000}"/>
    <cellStyle name="Note 8 8 5 11 2" xfId="14559" xr:uid="{00000000-0005-0000-0000-000042380000}"/>
    <cellStyle name="Note 8 8 5 12" xfId="14560" xr:uid="{00000000-0005-0000-0000-000043380000}"/>
    <cellStyle name="Note 8 8 5 12 2" xfId="14561" xr:uid="{00000000-0005-0000-0000-000044380000}"/>
    <cellStyle name="Note 8 8 5 13" xfId="14562" xr:uid="{00000000-0005-0000-0000-000045380000}"/>
    <cellStyle name="Note 8 8 5 13 2" xfId="14563" xr:uid="{00000000-0005-0000-0000-000046380000}"/>
    <cellStyle name="Note 8 8 5 14" xfId="14564" xr:uid="{00000000-0005-0000-0000-000047380000}"/>
    <cellStyle name="Note 8 8 5 2" xfId="14565" xr:uid="{00000000-0005-0000-0000-000048380000}"/>
    <cellStyle name="Note 8 8 5 2 2" xfId="14566" xr:uid="{00000000-0005-0000-0000-000049380000}"/>
    <cellStyle name="Note 8 8 5 3" xfId="14567" xr:uid="{00000000-0005-0000-0000-00004A380000}"/>
    <cellStyle name="Note 8 8 5 3 2" xfId="14568" xr:uid="{00000000-0005-0000-0000-00004B380000}"/>
    <cellStyle name="Note 8 8 5 4" xfId="14569" xr:uid="{00000000-0005-0000-0000-00004C380000}"/>
    <cellStyle name="Note 8 8 5 4 2" xfId="14570" xr:uid="{00000000-0005-0000-0000-00004D380000}"/>
    <cellStyle name="Note 8 8 5 5" xfId="14571" xr:uid="{00000000-0005-0000-0000-00004E380000}"/>
    <cellStyle name="Note 8 8 5 5 2" xfId="14572" xr:uid="{00000000-0005-0000-0000-00004F380000}"/>
    <cellStyle name="Note 8 8 5 6" xfId="14573" xr:uid="{00000000-0005-0000-0000-000050380000}"/>
    <cellStyle name="Note 8 8 5 6 2" xfId="14574" xr:uid="{00000000-0005-0000-0000-000051380000}"/>
    <cellStyle name="Note 8 8 5 7" xfId="14575" xr:uid="{00000000-0005-0000-0000-000052380000}"/>
    <cellStyle name="Note 8 8 5 7 2" xfId="14576" xr:uid="{00000000-0005-0000-0000-000053380000}"/>
    <cellStyle name="Note 8 8 5 8" xfId="14577" xr:uid="{00000000-0005-0000-0000-000054380000}"/>
    <cellStyle name="Note 8 8 5 8 2" xfId="14578" xr:uid="{00000000-0005-0000-0000-000055380000}"/>
    <cellStyle name="Note 8 8 5 9" xfId="14579" xr:uid="{00000000-0005-0000-0000-000056380000}"/>
    <cellStyle name="Note 8 8 5 9 2" xfId="14580" xr:uid="{00000000-0005-0000-0000-000057380000}"/>
    <cellStyle name="Note 8 8 6" xfId="14581" xr:uid="{00000000-0005-0000-0000-000058380000}"/>
    <cellStyle name="Note 8 8 6 2" xfId="14582" xr:uid="{00000000-0005-0000-0000-000059380000}"/>
    <cellStyle name="Note 8 8 7" xfId="14583" xr:uid="{00000000-0005-0000-0000-00005A380000}"/>
    <cellStyle name="Note 8 8 7 2" xfId="14584" xr:uid="{00000000-0005-0000-0000-00005B380000}"/>
    <cellStyle name="Note 8 8 8" xfId="14585" xr:uid="{00000000-0005-0000-0000-00005C380000}"/>
    <cellStyle name="Note 8 8 8 2" xfId="14586" xr:uid="{00000000-0005-0000-0000-00005D380000}"/>
    <cellStyle name="Note 8 8 9" xfId="14587" xr:uid="{00000000-0005-0000-0000-00005E380000}"/>
    <cellStyle name="Note 8 8 9 2" xfId="14588" xr:uid="{00000000-0005-0000-0000-00005F380000}"/>
    <cellStyle name="Note 8 9" xfId="14589" xr:uid="{00000000-0005-0000-0000-000060380000}"/>
    <cellStyle name="Note 8 9 10" xfId="14590" xr:uid="{00000000-0005-0000-0000-000061380000}"/>
    <cellStyle name="Note 8 9 10 2" xfId="14591" xr:uid="{00000000-0005-0000-0000-000062380000}"/>
    <cellStyle name="Note 8 9 11" xfId="14592" xr:uid="{00000000-0005-0000-0000-000063380000}"/>
    <cellStyle name="Note 8 9 11 2" xfId="14593" xr:uid="{00000000-0005-0000-0000-000064380000}"/>
    <cellStyle name="Note 8 9 12" xfId="14594" xr:uid="{00000000-0005-0000-0000-000065380000}"/>
    <cellStyle name="Note 8 9 12 2" xfId="14595" xr:uid="{00000000-0005-0000-0000-000066380000}"/>
    <cellStyle name="Note 8 9 13" xfId="14596" xr:uid="{00000000-0005-0000-0000-000067380000}"/>
    <cellStyle name="Note 8 9 13 2" xfId="14597" xr:uid="{00000000-0005-0000-0000-000068380000}"/>
    <cellStyle name="Note 8 9 14" xfId="14598" xr:uid="{00000000-0005-0000-0000-000069380000}"/>
    <cellStyle name="Note 8 9 14 2" xfId="14599" xr:uid="{00000000-0005-0000-0000-00006A380000}"/>
    <cellStyle name="Note 8 9 15" xfId="14600" xr:uid="{00000000-0005-0000-0000-00006B380000}"/>
    <cellStyle name="Note 8 9 15 2" xfId="14601" xr:uid="{00000000-0005-0000-0000-00006C380000}"/>
    <cellStyle name="Note 8 9 16" xfId="14602" xr:uid="{00000000-0005-0000-0000-00006D380000}"/>
    <cellStyle name="Note 8 9 16 2" xfId="14603" xr:uid="{00000000-0005-0000-0000-00006E380000}"/>
    <cellStyle name="Note 8 9 17" xfId="14604" xr:uid="{00000000-0005-0000-0000-00006F380000}"/>
    <cellStyle name="Note 8 9 17 2" xfId="14605" xr:uid="{00000000-0005-0000-0000-000070380000}"/>
    <cellStyle name="Note 8 9 18" xfId="14606" xr:uid="{00000000-0005-0000-0000-000071380000}"/>
    <cellStyle name="Note 8 9 2" xfId="14607" xr:uid="{00000000-0005-0000-0000-000072380000}"/>
    <cellStyle name="Note 8 9 2 10" xfId="14608" xr:uid="{00000000-0005-0000-0000-000073380000}"/>
    <cellStyle name="Note 8 9 2 10 2" xfId="14609" xr:uid="{00000000-0005-0000-0000-000074380000}"/>
    <cellStyle name="Note 8 9 2 11" xfId="14610" xr:uid="{00000000-0005-0000-0000-000075380000}"/>
    <cellStyle name="Note 8 9 2 11 2" xfId="14611" xr:uid="{00000000-0005-0000-0000-000076380000}"/>
    <cellStyle name="Note 8 9 2 12" xfId="14612" xr:uid="{00000000-0005-0000-0000-000077380000}"/>
    <cellStyle name="Note 8 9 2 12 2" xfId="14613" xr:uid="{00000000-0005-0000-0000-000078380000}"/>
    <cellStyle name="Note 8 9 2 13" xfId="14614" xr:uid="{00000000-0005-0000-0000-000079380000}"/>
    <cellStyle name="Note 8 9 2 13 2" xfId="14615" xr:uid="{00000000-0005-0000-0000-00007A380000}"/>
    <cellStyle name="Note 8 9 2 14" xfId="14616" xr:uid="{00000000-0005-0000-0000-00007B380000}"/>
    <cellStyle name="Note 8 9 2 14 2" xfId="14617" xr:uid="{00000000-0005-0000-0000-00007C380000}"/>
    <cellStyle name="Note 8 9 2 15" xfId="14618" xr:uid="{00000000-0005-0000-0000-00007D380000}"/>
    <cellStyle name="Note 8 9 2 15 2" xfId="14619" xr:uid="{00000000-0005-0000-0000-00007E380000}"/>
    <cellStyle name="Note 8 9 2 16" xfId="14620" xr:uid="{00000000-0005-0000-0000-00007F380000}"/>
    <cellStyle name="Note 8 9 2 16 2" xfId="14621" xr:uid="{00000000-0005-0000-0000-000080380000}"/>
    <cellStyle name="Note 8 9 2 17" xfId="14622" xr:uid="{00000000-0005-0000-0000-000081380000}"/>
    <cellStyle name="Note 8 9 2 17 2" xfId="14623" xr:uid="{00000000-0005-0000-0000-000082380000}"/>
    <cellStyle name="Note 8 9 2 18" xfId="14624" xr:uid="{00000000-0005-0000-0000-000083380000}"/>
    <cellStyle name="Note 8 9 2 2" xfId="14625" xr:uid="{00000000-0005-0000-0000-000084380000}"/>
    <cellStyle name="Note 8 9 2 2 2" xfId="14626" xr:uid="{00000000-0005-0000-0000-000085380000}"/>
    <cellStyle name="Note 8 9 2 3" xfId="14627" xr:uid="{00000000-0005-0000-0000-000086380000}"/>
    <cellStyle name="Note 8 9 2 3 2" xfId="14628" xr:uid="{00000000-0005-0000-0000-000087380000}"/>
    <cellStyle name="Note 8 9 2 4" xfId="14629" xr:uid="{00000000-0005-0000-0000-000088380000}"/>
    <cellStyle name="Note 8 9 2 4 2" xfId="14630" xr:uid="{00000000-0005-0000-0000-000089380000}"/>
    <cellStyle name="Note 8 9 2 5" xfId="14631" xr:uid="{00000000-0005-0000-0000-00008A380000}"/>
    <cellStyle name="Note 8 9 2 5 2" xfId="14632" xr:uid="{00000000-0005-0000-0000-00008B380000}"/>
    <cellStyle name="Note 8 9 2 6" xfId="14633" xr:uid="{00000000-0005-0000-0000-00008C380000}"/>
    <cellStyle name="Note 8 9 2 6 2" xfId="14634" xr:uid="{00000000-0005-0000-0000-00008D380000}"/>
    <cellStyle name="Note 8 9 2 7" xfId="14635" xr:uid="{00000000-0005-0000-0000-00008E380000}"/>
    <cellStyle name="Note 8 9 2 7 2" xfId="14636" xr:uid="{00000000-0005-0000-0000-00008F380000}"/>
    <cellStyle name="Note 8 9 2 8" xfId="14637" xr:uid="{00000000-0005-0000-0000-000090380000}"/>
    <cellStyle name="Note 8 9 2 8 2" xfId="14638" xr:uid="{00000000-0005-0000-0000-000091380000}"/>
    <cellStyle name="Note 8 9 2 9" xfId="14639" xr:uid="{00000000-0005-0000-0000-000092380000}"/>
    <cellStyle name="Note 8 9 2 9 2" xfId="14640" xr:uid="{00000000-0005-0000-0000-000093380000}"/>
    <cellStyle name="Note 8 9 3" xfId="14641" xr:uid="{00000000-0005-0000-0000-000094380000}"/>
    <cellStyle name="Note 8 9 3 10" xfId="14642" xr:uid="{00000000-0005-0000-0000-000095380000}"/>
    <cellStyle name="Note 8 9 3 10 2" xfId="14643" xr:uid="{00000000-0005-0000-0000-000096380000}"/>
    <cellStyle name="Note 8 9 3 11" xfId="14644" xr:uid="{00000000-0005-0000-0000-000097380000}"/>
    <cellStyle name="Note 8 9 3 11 2" xfId="14645" xr:uid="{00000000-0005-0000-0000-000098380000}"/>
    <cellStyle name="Note 8 9 3 12" xfId="14646" xr:uid="{00000000-0005-0000-0000-000099380000}"/>
    <cellStyle name="Note 8 9 3 12 2" xfId="14647" xr:uid="{00000000-0005-0000-0000-00009A380000}"/>
    <cellStyle name="Note 8 9 3 13" xfId="14648" xr:uid="{00000000-0005-0000-0000-00009B380000}"/>
    <cellStyle name="Note 8 9 3 13 2" xfId="14649" xr:uid="{00000000-0005-0000-0000-00009C380000}"/>
    <cellStyle name="Note 8 9 3 14" xfId="14650" xr:uid="{00000000-0005-0000-0000-00009D380000}"/>
    <cellStyle name="Note 8 9 3 14 2" xfId="14651" xr:uid="{00000000-0005-0000-0000-00009E380000}"/>
    <cellStyle name="Note 8 9 3 15" xfId="14652" xr:uid="{00000000-0005-0000-0000-00009F380000}"/>
    <cellStyle name="Note 8 9 3 15 2" xfId="14653" xr:uid="{00000000-0005-0000-0000-0000A0380000}"/>
    <cellStyle name="Note 8 9 3 16" xfId="14654" xr:uid="{00000000-0005-0000-0000-0000A1380000}"/>
    <cellStyle name="Note 8 9 3 2" xfId="14655" xr:uid="{00000000-0005-0000-0000-0000A2380000}"/>
    <cellStyle name="Note 8 9 3 2 2" xfId="14656" xr:uid="{00000000-0005-0000-0000-0000A3380000}"/>
    <cellStyle name="Note 8 9 3 3" xfId="14657" xr:uid="{00000000-0005-0000-0000-0000A4380000}"/>
    <cellStyle name="Note 8 9 3 3 2" xfId="14658" xr:uid="{00000000-0005-0000-0000-0000A5380000}"/>
    <cellStyle name="Note 8 9 3 4" xfId="14659" xr:uid="{00000000-0005-0000-0000-0000A6380000}"/>
    <cellStyle name="Note 8 9 3 4 2" xfId="14660" xr:uid="{00000000-0005-0000-0000-0000A7380000}"/>
    <cellStyle name="Note 8 9 3 5" xfId="14661" xr:uid="{00000000-0005-0000-0000-0000A8380000}"/>
    <cellStyle name="Note 8 9 3 5 2" xfId="14662" xr:uid="{00000000-0005-0000-0000-0000A9380000}"/>
    <cellStyle name="Note 8 9 3 6" xfId="14663" xr:uid="{00000000-0005-0000-0000-0000AA380000}"/>
    <cellStyle name="Note 8 9 3 6 2" xfId="14664" xr:uid="{00000000-0005-0000-0000-0000AB380000}"/>
    <cellStyle name="Note 8 9 3 7" xfId="14665" xr:uid="{00000000-0005-0000-0000-0000AC380000}"/>
    <cellStyle name="Note 8 9 3 7 2" xfId="14666" xr:uid="{00000000-0005-0000-0000-0000AD380000}"/>
    <cellStyle name="Note 8 9 3 8" xfId="14667" xr:uid="{00000000-0005-0000-0000-0000AE380000}"/>
    <cellStyle name="Note 8 9 3 8 2" xfId="14668" xr:uid="{00000000-0005-0000-0000-0000AF380000}"/>
    <cellStyle name="Note 8 9 3 9" xfId="14669" xr:uid="{00000000-0005-0000-0000-0000B0380000}"/>
    <cellStyle name="Note 8 9 3 9 2" xfId="14670" xr:uid="{00000000-0005-0000-0000-0000B1380000}"/>
    <cellStyle name="Note 8 9 4" xfId="14671" xr:uid="{00000000-0005-0000-0000-0000B2380000}"/>
    <cellStyle name="Note 8 9 4 10" xfId="14672" xr:uid="{00000000-0005-0000-0000-0000B3380000}"/>
    <cellStyle name="Note 8 9 4 10 2" xfId="14673" xr:uid="{00000000-0005-0000-0000-0000B4380000}"/>
    <cellStyle name="Note 8 9 4 11" xfId="14674" xr:uid="{00000000-0005-0000-0000-0000B5380000}"/>
    <cellStyle name="Note 8 9 4 11 2" xfId="14675" xr:uid="{00000000-0005-0000-0000-0000B6380000}"/>
    <cellStyle name="Note 8 9 4 12" xfId="14676" xr:uid="{00000000-0005-0000-0000-0000B7380000}"/>
    <cellStyle name="Note 8 9 4 12 2" xfId="14677" xr:uid="{00000000-0005-0000-0000-0000B8380000}"/>
    <cellStyle name="Note 8 9 4 13" xfId="14678" xr:uid="{00000000-0005-0000-0000-0000B9380000}"/>
    <cellStyle name="Note 8 9 4 13 2" xfId="14679" xr:uid="{00000000-0005-0000-0000-0000BA380000}"/>
    <cellStyle name="Note 8 9 4 14" xfId="14680" xr:uid="{00000000-0005-0000-0000-0000BB380000}"/>
    <cellStyle name="Note 8 9 4 14 2" xfId="14681" xr:uid="{00000000-0005-0000-0000-0000BC380000}"/>
    <cellStyle name="Note 8 9 4 15" xfId="14682" xr:uid="{00000000-0005-0000-0000-0000BD380000}"/>
    <cellStyle name="Note 8 9 4 15 2" xfId="14683" xr:uid="{00000000-0005-0000-0000-0000BE380000}"/>
    <cellStyle name="Note 8 9 4 16" xfId="14684" xr:uid="{00000000-0005-0000-0000-0000BF380000}"/>
    <cellStyle name="Note 8 9 4 2" xfId="14685" xr:uid="{00000000-0005-0000-0000-0000C0380000}"/>
    <cellStyle name="Note 8 9 4 2 2" xfId="14686" xr:uid="{00000000-0005-0000-0000-0000C1380000}"/>
    <cellStyle name="Note 8 9 4 3" xfId="14687" xr:uid="{00000000-0005-0000-0000-0000C2380000}"/>
    <cellStyle name="Note 8 9 4 3 2" xfId="14688" xr:uid="{00000000-0005-0000-0000-0000C3380000}"/>
    <cellStyle name="Note 8 9 4 4" xfId="14689" xr:uid="{00000000-0005-0000-0000-0000C4380000}"/>
    <cellStyle name="Note 8 9 4 4 2" xfId="14690" xr:uid="{00000000-0005-0000-0000-0000C5380000}"/>
    <cellStyle name="Note 8 9 4 5" xfId="14691" xr:uid="{00000000-0005-0000-0000-0000C6380000}"/>
    <cellStyle name="Note 8 9 4 5 2" xfId="14692" xr:uid="{00000000-0005-0000-0000-0000C7380000}"/>
    <cellStyle name="Note 8 9 4 6" xfId="14693" xr:uid="{00000000-0005-0000-0000-0000C8380000}"/>
    <cellStyle name="Note 8 9 4 6 2" xfId="14694" xr:uid="{00000000-0005-0000-0000-0000C9380000}"/>
    <cellStyle name="Note 8 9 4 7" xfId="14695" xr:uid="{00000000-0005-0000-0000-0000CA380000}"/>
    <cellStyle name="Note 8 9 4 7 2" xfId="14696" xr:uid="{00000000-0005-0000-0000-0000CB380000}"/>
    <cellStyle name="Note 8 9 4 8" xfId="14697" xr:uid="{00000000-0005-0000-0000-0000CC380000}"/>
    <cellStyle name="Note 8 9 4 8 2" xfId="14698" xr:uid="{00000000-0005-0000-0000-0000CD380000}"/>
    <cellStyle name="Note 8 9 4 9" xfId="14699" xr:uid="{00000000-0005-0000-0000-0000CE380000}"/>
    <cellStyle name="Note 8 9 4 9 2" xfId="14700" xr:uid="{00000000-0005-0000-0000-0000CF380000}"/>
    <cellStyle name="Note 8 9 5" xfId="14701" xr:uid="{00000000-0005-0000-0000-0000D0380000}"/>
    <cellStyle name="Note 8 9 5 10" xfId="14702" xr:uid="{00000000-0005-0000-0000-0000D1380000}"/>
    <cellStyle name="Note 8 9 5 10 2" xfId="14703" xr:uid="{00000000-0005-0000-0000-0000D2380000}"/>
    <cellStyle name="Note 8 9 5 11" xfId="14704" xr:uid="{00000000-0005-0000-0000-0000D3380000}"/>
    <cellStyle name="Note 8 9 5 11 2" xfId="14705" xr:uid="{00000000-0005-0000-0000-0000D4380000}"/>
    <cellStyle name="Note 8 9 5 12" xfId="14706" xr:uid="{00000000-0005-0000-0000-0000D5380000}"/>
    <cellStyle name="Note 8 9 5 12 2" xfId="14707" xr:uid="{00000000-0005-0000-0000-0000D6380000}"/>
    <cellStyle name="Note 8 9 5 13" xfId="14708" xr:uid="{00000000-0005-0000-0000-0000D7380000}"/>
    <cellStyle name="Note 8 9 5 13 2" xfId="14709" xr:uid="{00000000-0005-0000-0000-0000D8380000}"/>
    <cellStyle name="Note 8 9 5 14" xfId="14710" xr:uid="{00000000-0005-0000-0000-0000D9380000}"/>
    <cellStyle name="Note 8 9 5 2" xfId="14711" xr:uid="{00000000-0005-0000-0000-0000DA380000}"/>
    <cellStyle name="Note 8 9 5 2 2" xfId="14712" xr:uid="{00000000-0005-0000-0000-0000DB380000}"/>
    <cellStyle name="Note 8 9 5 3" xfId="14713" xr:uid="{00000000-0005-0000-0000-0000DC380000}"/>
    <cellStyle name="Note 8 9 5 3 2" xfId="14714" xr:uid="{00000000-0005-0000-0000-0000DD380000}"/>
    <cellStyle name="Note 8 9 5 4" xfId="14715" xr:uid="{00000000-0005-0000-0000-0000DE380000}"/>
    <cellStyle name="Note 8 9 5 4 2" xfId="14716" xr:uid="{00000000-0005-0000-0000-0000DF380000}"/>
    <cellStyle name="Note 8 9 5 5" xfId="14717" xr:uid="{00000000-0005-0000-0000-0000E0380000}"/>
    <cellStyle name="Note 8 9 5 5 2" xfId="14718" xr:uid="{00000000-0005-0000-0000-0000E1380000}"/>
    <cellStyle name="Note 8 9 5 6" xfId="14719" xr:uid="{00000000-0005-0000-0000-0000E2380000}"/>
    <cellStyle name="Note 8 9 5 6 2" xfId="14720" xr:uid="{00000000-0005-0000-0000-0000E3380000}"/>
    <cellStyle name="Note 8 9 5 7" xfId="14721" xr:uid="{00000000-0005-0000-0000-0000E4380000}"/>
    <cellStyle name="Note 8 9 5 7 2" xfId="14722" xr:uid="{00000000-0005-0000-0000-0000E5380000}"/>
    <cellStyle name="Note 8 9 5 8" xfId="14723" xr:uid="{00000000-0005-0000-0000-0000E6380000}"/>
    <cellStyle name="Note 8 9 5 8 2" xfId="14724" xr:uid="{00000000-0005-0000-0000-0000E7380000}"/>
    <cellStyle name="Note 8 9 5 9" xfId="14725" xr:uid="{00000000-0005-0000-0000-0000E8380000}"/>
    <cellStyle name="Note 8 9 5 9 2" xfId="14726" xr:uid="{00000000-0005-0000-0000-0000E9380000}"/>
    <cellStyle name="Note 8 9 6" xfId="14727" xr:uid="{00000000-0005-0000-0000-0000EA380000}"/>
    <cellStyle name="Note 8 9 6 2" xfId="14728" xr:uid="{00000000-0005-0000-0000-0000EB380000}"/>
    <cellStyle name="Note 8 9 7" xfId="14729" xr:uid="{00000000-0005-0000-0000-0000EC380000}"/>
    <cellStyle name="Note 8 9 7 2" xfId="14730" xr:uid="{00000000-0005-0000-0000-0000ED380000}"/>
    <cellStyle name="Note 8 9 8" xfId="14731" xr:uid="{00000000-0005-0000-0000-0000EE380000}"/>
    <cellStyle name="Note 8 9 8 2" xfId="14732" xr:uid="{00000000-0005-0000-0000-0000EF380000}"/>
    <cellStyle name="Note 8 9 9" xfId="14733" xr:uid="{00000000-0005-0000-0000-0000F0380000}"/>
    <cellStyle name="Note 8 9 9 2" xfId="14734" xr:uid="{00000000-0005-0000-0000-0000F1380000}"/>
    <cellStyle name="Note 9" xfId="14735" xr:uid="{00000000-0005-0000-0000-0000F2380000}"/>
    <cellStyle name="Note 9 10" xfId="14736" xr:uid="{00000000-0005-0000-0000-0000F3380000}"/>
    <cellStyle name="Note 9 10 10" xfId="14737" xr:uid="{00000000-0005-0000-0000-0000F4380000}"/>
    <cellStyle name="Note 9 10 10 2" xfId="14738" xr:uid="{00000000-0005-0000-0000-0000F5380000}"/>
    <cellStyle name="Note 9 10 11" xfId="14739" xr:uid="{00000000-0005-0000-0000-0000F6380000}"/>
    <cellStyle name="Note 9 10 11 2" xfId="14740" xr:uid="{00000000-0005-0000-0000-0000F7380000}"/>
    <cellStyle name="Note 9 10 12" xfId="14741" xr:uid="{00000000-0005-0000-0000-0000F8380000}"/>
    <cellStyle name="Note 9 10 12 2" xfId="14742" xr:uid="{00000000-0005-0000-0000-0000F9380000}"/>
    <cellStyle name="Note 9 10 13" xfId="14743" xr:uid="{00000000-0005-0000-0000-0000FA380000}"/>
    <cellStyle name="Note 9 10 13 2" xfId="14744" xr:uid="{00000000-0005-0000-0000-0000FB380000}"/>
    <cellStyle name="Note 9 10 14" xfId="14745" xr:uid="{00000000-0005-0000-0000-0000FC380000}"/>
    <cellStyle name="Note 9 10 14 2" xfId="14746" xr:uid="{00000000-0005-0000-0000-0000FD380000}"/>
    <cellStyle name="Note 9 10 15" xfId="14747" xr:uid="{00000000-0005-0000-0000-0000FE380000}"/>
    <cellStyle name="Note 9 10 15 2" xfId="14748" xr:uid="{00000000-0005-0000-0000-0000FF380000}"/>
    <cellStyle name="Note 9 10 16" xfId="14749" xr:uid="{00000000-0005-0000-0000-000000390000}"/>
    <cellStyle name="Note 9 10 16 2" xfId="14750" xr:uid="{00000000-0005-0000-0000-000001390000}"/>
    <cellStyle name="Note 9 10 17" xfId="14751" xr:uid="{00000000-0005-0000-0000-000002390000}"/>
    <cellStyle name="Note 9 10 17 2" xfId="14752" xr:uid="{00000000-0005-0000-0000-000003390000}"/>
    <cellStyle name="Note 9 10 18" xfId="14753" xr:uid="{00000000-0005-0000-0000-000004390000}"/>
    <cellStyle name="Note 9 10 2" xfId="14754" xr:uid="{00000000-0005-0000-0000-000005390000}"/>
    <cellStyle name="Note 9 10 2 2" xfId="14755" xr:uid="{00000000-0005-0000-0000-000006390000}"/>
    <cellStyle name="Note 9 10 3" xfId="14756" xr:uid="{00000000-0005-0000-0000-000007390000}"/>
    <cellStyle name="Note 9 10 3 2" xfId="14757" xr:uid="{00000000-0005-0000-0000-000008390000}"/>
    <cellStyle name="Note 9 10 4" xfId="14758" xr:uid="{00000000-0005-0000-0000-000009390000}"/>
    <cellStyle name="Note 9 10 4 2" xfId="14759" xr:uid="{00000000-0005-0000-0000-00000A390000}"/>
    <cellStyle name="Note 9 10 5" xfId="14760" xr:uid="{00000000-0005-0000-0000-00000B390000}"/>
    <cellStyle name="Note 9 10 5 2" xfId="14761" xr:uid="{00000000-0005-0000-0000-00000C390000}"/>
    <cellStyle name="Note 9 10 6" xfId="14762" xr:uid="{00000000-0005-0000-0000-00000D390000}"/>
    <cellStyle name="Note 9 10 6 2" xfId="14763" xr:uid="{00000000-0005-0000-0000-00000E390000}"/>
    <cellStyle name="Note 9 10 7" xfId="14764" xr:uid="{00000000-0005-0000-0000-00000F390000}"/>
    <cellStyle name="Note 9 10 7 2" xfId="14765" xr:uid="{00000000-0005-0000-0000-000010390000}"/>
    <cellStyle name="Note 9 10 8" xfId="14766" xr:uid="{00000000-0005-0000-0000-000011390000}"/>
    <cellStyle name="Note 9 10 8 2" xfId="14767" xr:uid="{00000000-0005-0000-0000-000012390000}"/>
    <cellStyle name="Note 9 10 9" xfId="14768" xr:uid="{00000000-0005-0000-0000-000013390000}"/>
    <cellStyle name="Note 9 10 9 2" xfId="14769" xr:uid="{00000000-0005-0000-0000-000014390000}"/>
    <cellStyle name="Note 9 11" xfId="14770" xr:uid="{00000000-0005-0000-0000-000015390000}"/>
    <cellStyle name="Note 9 11 10" xfId="14771" xr:uid="{00000000-0005-0000-0000-000016390000}"/>
    <cellStyle name="Note 9 11 10 2" xfId="14772" xr:uid="{00000000-0005-0000-0000-000017390000}"/>
    <cellStyle name="Note 9 11 11" xfId="14773" xr:uid="{00000000-0005-0000-0000-000018390000}"/>
    <cellStyle name="Note 9 11 11 2" xfId="14774" xr:uid="{00000000-0005-0000-0000-000019390000}"/>
    <cellStyle name="Note 9 11 12" xfId="14775" xr:uid="{00000000-0005-0000-0000-00001A390000}"/>
    <cellStyle name="Note 9 11 12 2" xfId="14776" xr:uid="{00000000-0005-0000-0000-00001B390000}"/>
    <cellStyle name="Note 9 11 13" xfId="14777" xr:uid="{00000000-0005-0000-0000-00001C390000}"/>
    <cellStyle name="Note 9 11 13 2" xfId="14778" xr:uid="{00000000-0005-0000-0000-00001D390000}"/>
    <cellStyle name="Note 9 11 14" xfId="14779" xr:uid="{00000000-0005-0000-0000-00001E390000}"/>
    <cellStyle name="Note 9 11 14 2" xfId="14780" xr:uid="{00000000-0005-0000-0000-00001F390000}"/>
    <cellStyle name="Note 9 11 15" xfId="14781" xr:uid="{00000000-0005-0000-0000-000020390000}"/>
    <cellStyle name="Note 9 11 15 2" xfId="14782" xr:uid="{00000000-0005-0000-0000-000021390000}"/>
    <cellStyle name="Note 9 11 16" xfId="14783" xr:uid="{00000000-0005-0000-0000-000022390000}"/>
    <cellStyle name="Note 9 11 16 2" xfId="14784" xr:uid="{00000000-0005-0000-0000-000023390000}"/>
    <cellStyle name="Note 9 11 17" xfId="14785" xr:uid="{00000000-0005-0000-0000-000024390000}"/>
    <cellStyle name="Note 9 11 17 2" xfId="14786" xr:uid="{00000000-0005-0000-0000-000025390000}"/>
    <cellStyle name="Note 9 11 18" xfId="14787" xr:uid="{00000000-0005-0000-0000-000026390000}"/>
    <cellStyle name="Note 9 11 2" xfId="14788" xr:uid="{00000000-0005-0000-0000-000027390000}"/>
    <cellStyle name="Note 9 11 2 2" xfId="14789" xr:uid="{00000000-0005-0000-0000-000028390000}"/>
    <cellStyle name="Note 9 11 3" xfId="14790" xr:uid="{00000000-0005-0000-0000-000029390000}"/>
    <cellStyle name="Note 9 11 3 2" xfId="14791" xr:uid="{00000000-0005-0000-0000-00002A390000}"/>
    <cellStyle name="Note 9 11 4" xfId="14792" xr:uid="{00000000-0005-0000-0000-00002B390000}"/>
    <cellStyle name="Note 9 11 4 2" xfId="14793" xr:uid="{00000000-0005-0000-0000-00002C390000}"/>
    <cellStyle name="Note 9 11 5" xfId="14794" xr:uid="{00000000-0005-0000-0000-00002D390000}"/>
    <cellStyle name="Note 9 11 5 2" xfId="14795" xr:uid="{00000000-0005-0000-0000-00002E390000}"/>
    <cellStyle name="Note 9 11 6" xfId="14796" xr:uid="{00000000-0005-0000-0000-00002F390000}"/>
    <cellStyle name="Note 9 11 6 2" xfId="14797" xr:uid="{00000000-0005-0000-0000-000030390000}"/>
    <cellStyle name="Note 9 11 7" xfId="14798" xr:uid="{00000000-0005-0000-0000-000031390000}"/>
    <cellStyle name="Note 9 11 7 2" xfId="14799" xr:uid="{00000000-0005-0000-0000-000032390000}"/>
    <cellStyle name="Note 9 11 8" xfId="14800" xr:uid="{00000000-0005-0000-0000-000033390000}"/>
    <cellStyle name="Note 9 11 8 2" xfId="14801" xr:uid="{00000000-0005-0000-0000-000034390000}"/>
    <cellStyle name="Note 9 11 9" xfId="14802" xr:uid="{00000000-0005-0000-0000-000035390000}"/>
    <cellStyle name="Note 9 11 9 2" xfId="14803" xr:uid="{00000000-0005-0000-0000-000036390000}"/>
    <cellStyle name="Note 9 12" xfId="14804" xr:uid="{00000000-0005-0000-0000-000037390000}"/>
    <cellStyle name="Note 9 12 10" xfId="14805" xr:uid="{00000000-0005-0000-0000-000038390000}"/>
    <cellStyle name="Note 9 12 10 2" xfId="14806" xr:uid="{00000000-0005-0000-0000-000039390000}"/>
    <cellStyle name="Note 9 12 11" xfId="14807" xr:uid="{00000000-0005-0000-0000-00003A390000}"/>
    <cellStyle name="Note 9 12 11 2" xfId="14808" xr:uid="{00000000-0005-0000-0000-00003B390000}"/>
    <cellStyle name="Note 9 12 12" xfId="14809" xr:uid="{00000000-0005-0000-0000-00003C390000}"/>
    <cellStyle name="Note 9 12 12 2" xfId="14810" xr:uid="{00000000-0005-0000-0000-00003D390000}"/>
    <cellStyle name="Note 9 12 13" xfId="14811" xr:uid="{00000000-0005-0000-0000-00003E390000}"/>
    <cellStyle name="Note 9 12 13 2" xfId="14812" xr:uid="{00000000-0005-0000-0000-00003F390000}"/>
    <cellStyle name="Note 9 12 14" xfId="14813" xr:uid="{00000000-0005-0000-0000-000040390000}"/>
    <cellStyle name="Note 9 12 14 2" xfId="14814" xr:uid="{00000000-0005-0000-0000-000041390000}"/>
    <cellStyle name="Note 9 12 15" xfId="14815" xr:uid="{00000000-0005-0000-0000-000042390000}"/>
    <cellStyle name="Note 9 12 15 2" xfId="14816" xr:uid="{00000000-0005-0000-0000-000043390000}"/>
    <cellStyle name="Note 9 12 16" xfId="14817" xr:uid="{00000000-0005-0000-0000-000044390000}"/>
    <cellStyle name="Note 9 12 2" xfId="14818" xr:uid="{00000000-0005-0000-0000-000045390000}"/>
    <cellStyle name="Note 9 12 2 2" xfId="14819" xr:uid="{00000000-0005-0000-0000-000046390000}"/>
    <cellStyle name="Note 9 12 3" xfId="14820" xr:uid="{00000000-0005-0000-0000-000047390000}"/>
    <cellStyle name="Note 9 12 3 2" xfId="14821" xr:uid="{00000000-0005-0000-0000-000048390000}"/>
    <cellStyle name="Note 9 12 4" xfId="14822" xr:uid="{00000000-0005-0000-0000-000049390000}"/>
    <cellStyle name="Note 9 12 4 2" xfId="14823" xr:uid="{00000000-0005-0000-0000-00004A390000}"/>
    <cellStyle name="Note 9 12 5" xfId="14824" xr:uid="{00000000-0005-0000-0000-00004B390000}"/>
    <cellStyle name="Note 9 12 5 2" xfId="14825" xr:uid="{00000000-0005-0000-0000-00004C390000}"/>
    <cellStyle name="Note 9 12 6" xfId="14826" xr:uid="{00000000-0005-0000-0000-00004D390000}"/>
    <cellStyle name="Note 9 12 6 2" xfId="14827" xr:uid="{00000000-0005-0000-0000-00004E390000}"/>
    <cellStyle name="Note 9 12 7" xfId="14828" xr:uid="{00000000-0005-0000-0000-00004F390000}"/>
    <cellStyle name="Note 9 12 7 2" xfId="14829" xr:uid="{00000000-0005-0000-0000-000050390000}"/>
    <cellStyle name="Note 9 12 8" xfId="14830" xr:uid="{00000000-0005-0000-0000-000051390000}"/>
    <cellStyle name="Note 9 12 8 2" xfId="14831" xr:uid="{00000000-0005-0000-0000-000052390000}"/>
    <cellStyle name="Note 9 12 9" xfId="14832" xr:uid="{00000000-0005-0000-0000-000053390000}"/>
    <cellStyle name="Note 9 12 9 2" xfId="14833" xr:uid="{00000000-0005-0000-0000-000054390000}"/>
    <cellStyle name="Note 9 13" xfId="14834" xr:uid="{00000000-0005-0000-0000-000055390000}"/>
    <cellStyle name="Note 9 13 10" xfId="14835" xr:uid="{00000000-0005-0000-0000-000056390000}"/>
    <cellStyle name="Note 9 13 10 2" xfId="14836" xr:uid="{00000000-0005-0000-0000-000057390000}"/>
    <cellStyle name="Note 9 13 11" xfId="14837" xr:uid="{00000000-0005-0000-0000-000058390000}"/>
    <cellStyle name="Note 9 13 11 2" xfId="14838" xr:uid="{00000000-0005-0000-0000-000059390000}"/>
    <cellStyle name="Note 9 13 12" xfId="14839" xr:uid="{00000000-0005-0000-0000-00005A390000}"/>
    <cellStyle name="Note 9 13 12 2" xfId="14840" xr:uid="{00000000-0005-0000-0000-00005B390000}"/>
    <cellStyle name="Note 9 13 13" xfId="14841" xr:uid="{00000000-0005-0000-0000-00005C390000}"/>
    <cellStyle name="Note 9 13 13 2" xfId="14842" xr:uid="{00000000-0005-0000-0000-00005D390000}"/>
    <cellStyle name="Note 9 13 14" xfId="14843" xr:uid="{00000000-0005-0000-0000-00005E390000}"/>
    <cellStyle name="Note 9 13 14 2" xfId="14844" xr:uid="{00000000-0005-0000-0000-00005F390000}"/>
    <cellStyle name="Note 9 13 15" xfId="14845" xr:uid="{00000000-0005-0000-0000-000060390000}"/>
    <cellStyle name="Note 9 13 15 2" xfId="14846" xr:uid="{00000000-0005-0000-0000-000061390000}"/>
    <cellStyle name="Note 9 13 16" xfId="14847" xr:uid="{00000000-0005-0000-0000-000062390000}"/>
    <cellStyle name="Note 9 13 2" xfId="14848" xr:uid="{00000000-0005-0000-0000-000063390000}"/>
    <cellStyle name="Note 9 13 2 2" xfId="14849" xr:uid="{00000000-0005-0000-0000-000064390000}"/>
    <cellStyle name="Note 9 13 3" xfId="14850" xr:uid="{00000000-0005-0000-0000-000065390000}"/>
    <cellStyle name="Note 9 13 3 2" xfId="14851" xr:uid="{00000000-0005-0000-0000-000066390000}"/>
    <cellStyle name="Note 9 13 4" xfId="14852" xr:uid="{00000000-0005-0000-0000-000067390000}"/>
    <cellStyle name="Note 9 13 4 2" xfId="14853" xr:uid="{00000000-0005-0000-0000-000068390000}"/>
    <cellStyle name="Note 9 13 5" xfId="14854" xr:uid="{00000000-0005-0000-0000-000069390000}"/>
    <cellStyle name="Note 9 13 5 2" xfId="14855" xr:uid="{00000000-0005-0000-0000-00006A390000}"/>
    <cellStyle name="Note 9 13 6" xfId="14856" xr:uid="{00000000-0005-0000-0000-00006B390000}"/>
    <cellStyle name="Note 9 13 6 2" xfId="14857" xr:uid="{00000000-0005-0000-0000-00006C390000}"/>
    <cellStyle name="Note 9 13 7" xfId="14858" xr:uid="{00000000-0005-0000-0000-00006D390000}"/>
    <cellStyle name="Note 9 13 7 2" xfId="14859" xr:uid="{00000000-0005-0000-0000-00006E390000}"/>
    <cellStyle name="Note 9 13 8" xfId="14860" xr:uid="{00000000-0005-0000-0000-00006F390000}"/>
    <cellStyle name="Note 9 13 8 2" xfId="14861" xr:uid="{00000000-0005-0000-0000-000070390000}"/>
    <cellStyle name="Note 9 13 9" xfId="14862" xr:uid="{00000000-0005-0000-0000-000071390000}"/>
    <cellStyle name="Note 9 13 9 2" xfId="14863" xr:uid="{00000000-0005-0000-0000-000072390000}"/>
    <cellStyle name="Note 9 14" xfId="14864" xr:uid="{00000000-0005-0000-0000-000073390000}"/>
    <cellStyle name="Note 9 14 10" xfId="14865" xr:uid="{00000000-0005-0000-0000-000074390000}"/>
    <cellStyle name="Note 9 14 10 2" xfId="14866" xr:uid="{00000000-0005-0000-0000-000075390000}"/>
    <cellStyle name="Note 9 14 11" xfId="14867" xr:uid="{00000000-0005-0000-0000-000076390000}"/>
    <cellStyle name="Note 9 14 11 2" xfId="14868" xr:uid="{00000000-0005-0000-0000-000077390000}"/>
    <cellStyle name="Note 9 14 12" xfId="14869" xr:uid="{00000000-0005-0000-0000-000078390000}"/>
    <cellStyle name="Note 9 14 12 2" xfId="14870" xr:uid="{00000000-0005-0000-0000-000079390000}"/>
    <cellStyle name="Note 9 14 13" xfId="14871" xr:uid="{00000000-0005-0000-0000-00007A390000}"/>
    <cellStyle name="Note 9 14 13 2" xfId="14872" xr:uid="{00000000-0005-0000-0000-00007B390000}"/>
    <cellStyle name="Note 9 14 14" xfId="14873" xr:uid="{00000000-0005-0000-0000-00007C390000}"/>
    <cellStyle name="Note 9 14 14 2" xfId="14874" xr:uid="{00000000-0005-0000-0000-00007D390000}"/>
    <cellStyle name="Note 9 14 15" xfId="14875" xr:uid="{00000000-0005-0000-0000-00007E390000}"/>
    <cellStyle name="Note 9 14 2" xfId="14876" xr:uid="{00000000-0005-0000-0000-00007F390000}"/>
    <cellStyle name="Note 9 14 2 2" xfId="14877" xr:uid="{00000000-0005-0000-0000-000080390000}"/>
    <cellStyle name="Note 9 14 3" xfId="14878" xr:uid="{00000000-0005-0000-0000-000081390000}"/>
    <cellStyle name="Note 9 14 3 2" xfId="14879" xr:uid="{00000000-0005-0000-0000-000082390000}"/>
    <cellStyle name="Note 9 14 4" xfId="14880" xr:uid="{00000000-0005-0000-0000-000083390000}"/>
    <cellStyle name="Note 9 14 4 2" xfId="14881" xr:uid="{00000000-0005-0000-0000-000084390000}"/>
    <cellStyle name="Note 9 14 5" xfId="14882" xr:uid="{00000000-0005-0000-0000-000085390000}"/>
    <cellStyle name="Note 9 14 5 2" xfId="14883" xr:uid="{00000000-0005-0000-0000-000086390000}"/>
    <cellStyle name="Note 9 14 6" xfId="14884" xr:uid="{00000000-0005-0000-0000-000087390000}"/>
    <cellStyle name="Note 9 14 6 2" xfId="14885" xr:uid="{00000000-0005-0000-0000-000088390000}"/>
    <cellStyle name="Note 9 14 7" xfId="14886" xr:uid="{00000000-0005-0000-0000-000089390000}"/>
    <cellStyle name="Note 9 14 7 2" xfId="14887" xr:uid="{00000000-0005-0000-0000-00008A390000}"/>
    <cellStyle name="Note 9 14 8" xfId="14888" xr:uid="{00000000-0005-0000-0000-00008B390000}"/>
    <cellStyle name="Note 9 14 8 2" xfId="14889" xr:uid="{00000000-0005-0000-0000-00008C390000}"/>
    <cellStyle name="Note 9 14 9" xfId="14890" xr:uid="{00000000-0005-0000-0000-00008D390000}"/>
    <cellStyle name="Note 9 14 9 2" xfId="14891" xr:uid="{00000000-0005-0000-0000-00008E390000}"/>
    <cellStyle name="Note 9 15" xfId="14892" xr:uid="{00000000-0005-0000-0000-00008F390000}"/>
    <cellStyle name="Note 9 15 2" xfId="14893" xr:uid="{00000000-0005-0000-0000-000090390000}"/>
    <cellStyle name="Note 9 16" xfId="14894" xr:uid="{00000000-0005-0000-0000-000091390000}"/>
    <cellStyle name="Note 9 16 2" xfId="14895" xr:uid="{00000000-0005-0000-0000-000092390000}"/>
    <cellStyle name="Note 9 17" xfId="14896" xr:uid="{00000000-0005-0000-0000-000093390000}"/>
    <cellStyle name="Note 9 17 2" xfId="14897" xr:uid="{00000000-0005-0000-0000-000094390000}"/>
    <cellStyle name="Note 9 18" xfId="14898" xr:uid="{00000000-0005-0000-0000-000095390000}"/>
    <cellStyle name="Note 9 18 2" xfId="14899" xr:uid="{00000000-0005-0000-0000-000096390000}"/>
    <cellStyle name="Note 9 19" xfId="14900" xr:uid="{00000000-0005-0000-0000-000097390000}"/>
    <cellStyle name="Note 9 19 2" xfId="14901" xr:uid="{00000000-0005-0000-0000-000098390000}"/>
    <cellStyle name="Note 9 2" xfId="14902" xr:uid="{00000000-0005-0000-0000-000099390000}"/>
    <cellStyle name="Note 9 2 10" xfId="14903" xr:uid="{00000000-0005-0000-0000-00009A390000}"/>
    <cellStyle name="Note 9 2 10 10" xfId="14904" xr:uid="{00000000-0005-0000-0000-00009B390000}"/>
    <cellStyle name="Note 9 2 10 10 2" xfId="14905" xr:uid="{00000000-0005-0000-0000-00009C390000}"/>
    <cellStyle name="Note 9 2 10 11" xfId="14906" xr:uid="{00000000-0005-0000-0000-00009D390000}"/>
    <cellStyle name="Note 9 2 10 11 2" xfId="14907" xr:uid="{00000000-0005-0000-0000-00009E390000}"/>
    <cellStyle name="Note 9 2 10 12" xfId="14908" xr:uid="{00000000-0005-0000-0000-00009F390000}"/>
    <cellStyle name="Note 9 2 10 12 2" xfId="14909" xr:uid="{00000000-0005-0000-0000-0000A0390000}"/>
    <cellStyle name="Note 9 2 10 13" xfId="14910" xr:uid="{00000000-0005-0000-0000-0000A1390000}"/>
    <cellStyle name="Note 9 2 10 13 2" xfId="14911" xr:uid="{00000000-0005-0000-0000-0000A2390000}"/>
    <cellStyle name="Note 9 2 10 14" xfId="14912" xr:uid="{00000000-0005-0000-0000-0000A3390000}"/>
    <cellStyle name="Note 9 2 10 14 2" xfId="14913" xr:uid="{00000000-0005-0000-0000-0000A4390000}"/>
    <cellStyle name="Note 9 2 10 15" xfId="14914" xr:uid="{00000000-0005-0000-0000-0000A5390000}"/>
    <cellStyle name="Note 9 2 10 15 2" xfId="14915" xr:uid="{00000000-0005-0000-0000-0000A6390000}"/>
    <cellStyle name="Note 9 2 10 16" xfId="14916" xr:uid="{00000000-0005-0000-0000-0000A7390000}"/>
    <cellStyle name="Note 9 2 10 16 2" xfId="14917" xr:uid="{00000000-0005-0000-0000-0000A8390000}"/>
    <cellStyle name="Note 9 2 10 17" xfId="14918" xr:uid="{00000000-0005-0000-0000-0000A9390000}"/>
    <cellStyle name="Note 9 2 10 17 2" xfId="14919" xr:uid="{00000000-0005-0000-0000-0000AA390000}"/>
    <cellStyle name="Note 9 2 10 18" xfId="14920" xr:uid="{00000000-0005-0000-0000-0000AB390000}"/>
    <cellStyle name="Note 9 2 10 2" xfId="14921" xr:uid="{00000000-0005-0000-0000-0000AC390000}"/>
    <cellStyle name="Note 9 2 10 2 2" xfId="14922" xr:uid="{00000000-0005-0000-0000-0000AD390000}"/>
    <cellStyle name="Note 9 2 10 3" xfId="14923" xr:uid="{00000000-0005-0000-0000-0000AE390000}"/>
    <cellStyle name="Note 9 2 10 3 2" xfId="14924" xr:uid="{00000000-0005-0000-0000-0000AF390000}"/>
    <cellStyle name="Note 9 2 10 4" xfId="14925" xr:uid="{00000000-0005-0000-0000-0000B0390000}"/>
    <cellStyle name="Note 9 2 10 4 2" xfId="14926" xr:uid="{00000000-0005-0000-0000-0000B1390000}"/>
    <cellStyle name="Note 9 2 10 5" xfId="14927" xr:uid="{00000000-0005-0000-0000-0000B2390000}"/>
    <cellStyle name="Note 9 2 10 5 2" xfId="14928" xr:uid="{00000000-0005-0000-0000-0000B3390000}"/>
    <cellStyle name="Note 9 2 10 6" xfId="14929" xr:uid="{00000000-0005-0000-0000-0000B4390000}"/>
    <cellStyle name="Note 9 2 10 6 2" xfId="14930" xr:uid="{00000000-0005-0000-0000-0000B5390000}"/>
    <cellStyle name="Note 9 2 10 7" xfId="14931" xr:uid="{00000000-0005-0000-0000-0000B6390000}"/>
    <cellStyle name="Note 9 2 10 7 2" xfId="14932" xr:uid="{00000000-0005-0000-0000-0000B7390000}"/>
    <cellStyle name="Note 9 2 10 8" xfId="14933" xr:uid="{00000000-0005-0000-0000-0000B8390000}"/>
    <cellStyle name="Note 9 2 10 8 2" xfId="14934" xr:uid="{00000000-0005-0000-0000-0000B9390000}"/>
    <cellStyle name="Note 9 2 10 9" xfId="14935" xr:uid="{00000000-0005-0000-0000-0000BA390000}"/>
    <cellStyle name="Note 9 2 10 9 2" xfId="14936" xr:uid="{00000000-0005-0000-0000-0000BB390000}"/>
    <cellStyle name="Note 9 2 11" xfId="14937" xr:uid="{00000000-0005-0000-0000-0000BC390000}"/>
    <cellStyle name="Note 9 2 11 10" xfId="14938" xr:uid="{00000000-0005-0000-0000-0000BD390000}"/>
    <cellStyle name="Note 9 2 11 10 2" xfId="14939" xr:uid="{00000000-0005-0000-0000-0000BE390000}"/>
    <cellStyle name="Note 9 2 11 11" xfId="14940" xr:uid="{00000000-0005-0000-0000-0000BF390000}"/>
    <cellStyle name="Note 9 2 11 11 2" xfId="14941" xr:uid="{00000000-0005-0000-0000-0000C0390000}"/>
    <cellStyle name="Note 9 2 11 12" xfId="14942" xr:uid="{00000000-0005-0000-0000-0000C1390000}"/>
    <cellStyle name="Note 9 2 11 12 2" xfId="14943" xr:uid="{00000000-0005-0000-0000-0000C2390000}"/>
    <cellStyle name="Note 9 2 11 13" xfId="14944" xr:uid="{00000000-0005-0000-0000-0000C3390000}"/>
    <cellStyle name="Note 9 2 11 13 2" xfId="14945" xr:uid="{00000000-0005-0000-0000-0000C4390000}"/>
    <cellStyle name="Note 9 2 11 14" xfId="14946" xr:uid="{00000000-0005-0000-0000-0000C5390000}"/>
    <cellStyle name="Note 9 2 11 14 2" xfId="14947" xr:uid="{00000000-0005-0000-0000-0000C6390000}"/>
    <cellStyle name="Note 9 2 11 15" xfId="14948" xr:uid="{00000000-0005-0000-0000-0000C7390000}"/>
    <cellStyle name="Note 9 2 11 15 2" xfId="14949" xr:uid="{00000000-0005-0000-0000-0000C8390000}"/>
    <cellStyle name="Note 9 2 11 16" xfId="14950" xr:uid="{00000000-0005-0000-0000-0000C9390000}"/>
    <cellStyle name="Note 9 2 11 2" xfId="14951" xr:uid="{00000000-0005-0000-0000-0000CA390000}"/>
    <cellStyle name="Note 9 2 11 2 2" xfId="14952" xr:uid="{00000000-0005-0000-0000-0000CB390000}"/>
    <cellStyle name="Note 9 2 11 3" xfId="14953" xr:uid="{00000000-0005-0000-0000-0000CC390000}"/>
    <cellStyle name="Note 9 2 11 3 2" xfId="14954" xr:uid="{00000000-0005-0000-0000-0000CD390000}"/>
    <cellStyle name="Note 9 2 11 4" xfId="14955" xr:uid="{00000000-0005-0000-0000-0000CE390000}"/>
    <cellStyle name="Note 9 2 11 4 2" xfId="14956" xr:uid="{00000000-0005-0000-0000-0000CF390000}"/>
    <cellStyle name="Note 9 2 11 5" xfId="14957" xr:uid="{00000000-0005-0000-0000-0000D0390000}"/>
    <cellStyle name="Note 9 2 11 5 2" xfId="14958" xr:uid="{00000000-0005-0000-0000-0000D1390000}"/>
    <cellStyle name="Note 9 2 11 6" xfId="14959" xr:uid="{00000000-0005-0000-0000-0000D2390000}"/>
    <cellStyle name="Note 9 2 11 6 2" xfId="14960" xr:uid="{00000000-0005-0000-0000-0000D3390000}"/>
    <cellStyle name="Note 9 2 11 7" xfId="14961" xr:uid="{00000000-0005-0000-0000-0000D4390000}"/>
    <cellStyle name="Note 9 2 11 7 2" xfId="14962" xr:uid="{00000000-0005-0000-0000-0000D5390000}"/>
    <cellStyle name="Note 9 2 11 8" xfId="14963" xr:uid="{00000000-0005-0000-0000-0000D6390000}"/>
    <cellStyle name="Note 9 2 11 8 2" xfId="14964" xr:uid="{00000000-0005-0000-0000-0000D7390000}"/>
    <cellStyle name="Note 9 2 11 9" xfId="14965" xr:uid="{00000000-0005-0000-0000-0000D8390000}"/>
    <cellStyle name="Note 9 2 11 9 2" xfId="14966" xr:uid="{00000000-0005-0000-0000-0000D9390000}"/>
    <cellStyle name="Note 9 2 12" xfId="14967" xr:uid="{00000000-0005-0000-0000-0000DA390000}"/>
    <cellStyle name="Note 9 2 12 10" xfId="14968" xr:uid="{00000000-0005-0000-0000-0000DB390000}"/>
    <cellStyle name="Note 9 2 12 10 2" xfId="14969" xr:uid="{00000000-0005-0000-0000-0000DC390000}"/>
    <cellStyle name="Note 9 2 12 11" xfId="14970" xr:uid="{00000000-0005-0000-0000-0000DD390000}"/>
    <cellStyle name="Note 9 2 12 11 2" xfId="14971" xr:uid="{00000000-0005-0000-0000-0000DE390000}"/>
    <cellStyle name="Note 9 2 12 12" xfId="14972" xr:uid="{00000000-0005-0000-0000-0000DF390000}"/>
    <cellStyle name="Note 9 2 12 12 2" xfId="14973" xr:uid="{00000000-0005-0000-0000-0000E0390000}"/>
    <cellStyle name="Note 9 2 12 13" xfId="14974" xr:uid="{00000000-0005-0000-0000-0000E1390000}"/>
    <cellStyle name="Note 9 2 12 13 2" xfId="14975" xr:uid="{00000000-0005-0000-0000-0000E2390000}"/>
    <cellStyle name="Note 9 2 12 14" xfId="14976" xr:uid="{00000000-0005-0000-0000-0000E3390000}"/>
    <cellStyle name="Note 9 2 12 14 2" xfId="14977" xr:uid="{00000000-0005-0000-0000-0000E4390000}"/>
    <cellStyle name="Note 9 2 12 15" xfId="14978" xr:uid="{00000000-0005-0000-0000-0000E5390000}"/>
    <cellStyle name="Note 9 2 12 15 2" xfId="14979" xr:uid="{00000000-0005-0000-0000-0000E6390000}"/>
    <cellStyle name="Note 9 2 12 16" xfId="14980" xr:uid="{00000000-0005-0000-0000-0000E7390000}"/>
    <cellStyle name="Note 9 2 12 2" xfId="14981" xr:uid="{00000000-0005-0000-0000-0000E8390000}"/>
    <cellStyle name="Note 9 2 12 2 2" xfId="14982" xr:uid="{00000000-0005-0000-0000-0000E9390000}"/>
    <cellStyle name="Note 9 2 12 3" xfId="14983" xr:uid="{00000000-0005-0000-0000-0000EA390000}"/>
    <cellStyle name="Note 9 2 12 3 2" xfId="14984" xr:uid="{00000000-0005-0000-0000-0000EB390000}"/>
    <cellStyle name="Note 9 2 12 4" xfId="14985" xr:uid="{00000000-0005-0000-0000-0000EC390000}"/>
    <cellStyle name="Note 9 2 12 4 2" xfId="14986" xr:uid="{00000000-0005-0000-0000-0000ED390000}"/>
    <cellStyle name="Note 9 2 12 5" xfId="14987" xr:uid="{00000000-0005-0000-0000-0000EE390000}"/>
    <cellStyle name="Note 9 2 12 5 2" xfId="14988" xr:uid="{00000000-0005-0000-0000-0000EF390000}"/>
    <cellStyle name="Note 9 2 12 6" xfId="14989" xr:uid="{00000000-0005-0000-0000-0000F0390000}"/>
    <cellStyle name="Note 9 2 12 6 2" xfId="14990" xr:uid="{00000000-0005-0000-0000-0000F1390000}"/>
    <cellStyle name="Note 9 2 12 7" xfId="14991" xr:uid="{00000000-0005-0000-0000-0000F2390000}"/>
    <cellStyle name="Note 9 2 12 7 2" xfId="14992" xr:uid="{00000000-0005-0000-0000-0000F3390000}"/>
    <cellStyle name="Note 9 2 12 8" xfId="14993" xr:uid="{00000000-0005-0000-0000-0000F4390000}"/>
    <cellStyle name="Note 9 2 12 8 2" xfId="14994" xr:uid="{00000000-0005-0000-0000-0000F5390000}"/>
    <cellStyle name="Note 9 2 12 9" xfId="14995" xr:uid="{00000000-0005-0000-0000-0000F6390000}"/>
    <cellStyle name="Note 9 2 12 9 2" xfId="14996" xr:uid="{00000000-0005-0000-0000-0000F7390000}"/>
    <cellStyle name="Note 9 2 13" xfId="14997" xr:uid="{00000000-0005-0000-0000-0000F8390000}"/>
    <cellStyle name="Note 9 2 13 10" xfId="14998" xr:uid="{00000000-0005-0000-0000-0000F9390000}"/>
    <cellStyle name="Note 9 2 13 10 2" xfId="14999" xr:uid="{00000000-0005-0000-0000-0000FA390000}"/>
    <cellStyle name="Note 9 2 13 11" xfId="15000" xr:uid="{00000000-0005-0000-0000-0000FB390000}"/>
    <cellStyle name="Note 9 2 13 11 2" xfId="15001" xr:uid="{00000000-0005-0000-0000-0000FC390000}"/>
    <cellStyle name="Note 9 2 13 12" xfId="15002" xr:uid="{00000000-0005-0000-0000-0000FD390000}"/>
    <cellStyle name="Note 9 2 13 12 2" xfId="15003" xr:uid="{00000000-0005-0000-0000-0000FE390000}"/>
    <cellStyle name="Note 9 2 13 13" xfId="15004" xr:uid="{00000000-0005-0000-0000-0000FF390000}"/>
    <cellStyle name="Note 9 2 13 13 2" xfId="15005" xr:uid="{00000000-0005-0000-0000-0000003A0000}"/>
    <cellStyle name="Note 9 2 13 14" xfId="15006" xr:uid="{00000000-0005-0000-0000-0000013A0000}"/>
    <cellStyle name="Note 9 2 13 14 2" xfId="15007" xr:uid="{00000000-0005-0000-0000-0000023A0000}"/>
    <cellStyle name="Note 9 2 13 15" xfId="15008" xr:uid="{00000000-0005-0000-0000-0000033A0000}"/>
    <cellStyle name="Note 9 2 13 2" xfId="15009" xr:uid="{00000000-0005-0000-0000-0000043A0000}"/>
    <cellStyle name="Note 9 2 13 2 2" xfId="15010" xr:uid="{00000000-0005-0000-0000-0000053A0000}"/>
    <cellStyle name="Note 9 2 13 3" xfId="15011" xr:uid="{00000000-0005-0000-0000-0000063A0000}"/>
    <cellStyle name="Note 9 2 13 3 2" xfId="15012" xr:uid="{00000000-0005-0000-0000-0000073A0000}"/>
    <cellStyle name="Note 9 2 13 4" xfId="15013" xr:uid="{00000000-0005-0000-0000-0000083A0000}"/>
    <cellStyle name="Note 9 2 13 4 2" xfId="15014" xr:uid="{00000000-0005-0000-0000-0000093A0000}"/>
    <cellStyle name="Note 9 2 13 5" xfId="15015" xr:uid="{00000000-0005-0000-0000-00000A3A0000}"/>
    <cellStyle name="Note 9 2 13 5 2" xfId="15016" xr:uid="{00000000-0005-0000-0000-00000B3A0000}"/>
    <cellStyle name="Note 9 2 13 6" xfId="15017" xr:uid="{00000000-0005-0000-0000-00000C3A0000}"/>
    <cellStyle name="Note 9 2 13 6 2" xfId="15018" xr:uid="{00000000-0005-0000-0000-00000D3A0000}"/>
    <cellStyle name="Note 9 2 13 7" xfId="15019" xr:uid="{00000000-0005-0000-0000-00000E3A0000}"/>
    <cellStyle name="Note 9 2 13 7 2" xfId="15020" xr:uid="{00000000-0005-0000-0000-00000F3A0000}"/>
    <cellStyle name="Note 9 2 13 8" xfId="15021" xr:uid="{00000000-0005-0000-0000-0000103A0000}"/>
    <cellStyle name="Note 9 2 13 8 2" xfId="15022" xr:uid="{00000000-0005-0000-0000-0000113A0000}"/>
    <cellStyle name="Note 9 2 13 9" xfId="15023" xr:uid="{00000000-0005-0000-0000-0000123A0000}"/>
    <cellStyle name="Note 9 2 13 9 2" xfId="15024" xr:uid="{00000000-0005-0000-0000-0000133A0000}"/>
    <cellStyle name="Note 9 2 14" xfId="15025" xr:uid="{00000000-0005-0000-0000-0000143A0000}"/>
    <cellStyle name="Note 9 2 14 2" xfId="15026" xr:uid="{00000000-0005-0000-0000-0000153A0000}"/>
    <cellStyle name="Note 9 2 15" xfId="15027" xr:uid="{00000000-0005-0000-0000-0000163A0000}"/>
    <cellStyle name="Note 9 2 15 2" xfId="15028" xr:uid="{00000000-0005-0000-0000-0000173A0000}"/>
    <cellStyle name="Note 9 2 16" xfId="15029" xr:uid="{00000000-0005-0000-0000-0000183A0000}"/>
    <cellStyle name="Note 9 2 16 2" xfId="15030" xr:uid="{00000000-0005-0000-0000-0000193A0000}"/>
    <cellStyle name="Note 9 2 17" xfId="15031" xr:uid="{00000000-0005-0000-0000-00001A3A0000}"/>
    <cellStyle name="Note 9 2 17 2" xfId="15032" xr:uid="{00000000-0005-0000-0000-00001B3A0000}"/>
    <cellStyle name="Note 9 2 18" xfId="15033" xr:uid="{00000000-0005-0000-0000-00001C3A0000}"/>
    <cellStyle name="Note 9 2 18 2" xfId="15034" xr:uid="{00000000-0005-0000-0000-00001D3A0000}"/>
    <cellStyle name="Note 9 2 19" xfId="15035" xr:uid="{00000000-0005-0000-0000-00001E3A0000}"/>
    <cellStyle name="Note 9 2 19 2" xfId="15036" xr:uid="{00000000-0005-0000-0000-00001F3A0000}"/>
    <cellStyle name="Note 9 2 2" xfId="15037" xr:uid="{00000000-0005-0000-0000-0000203A0000}"/>
    <cellStyle name="Note 9 2 2 10" xfId="15038" xr:uid="{00000000-0005-0000-0000-0000213A0000}"/>
    <cellStyle name="Note 9 2 2 10 2" xfId="15039" xr:uid="{00000000-0005-0000-0000-0000223A0000}"/>
    <cellStyle name="Note 9 2 2 11" xfId="15040" xr:uid="{00000000-0005-0000-0000-0000233A0000}"/>
    <cellStyle name="Note 9 2 2 11 2" xfId="15041" xr:uid="{00000000-0005-0000-0000-0000243A0000}"/>
    <cellStyle name="Note 9 2 2 12" xfId="15042" xr:uid="{00000000-0005-0000-0000-0000253A0000}"/>
    <cellStyle name="Note 9 2 2 12 2" xfId="15043" xr:uid="{00000000-0005-0000-0000-0000263A0000}"/>
    <cellStyle name="Note 9 2 2 13" xfId="15044" xr:uid="{00000000-0005-0000-0000-0000273A0000}"/>
    <cellStyle name="Note 9 2 2 13 2" xfId="15045" xr:uid="{00000000-0005-0000-0000-0000283A0000}"/>
    <cellStyle name="Note 9 2 2 14" xfId="15046" xr:uid="{00000000-0005-0000-0000-0000293A0000}"/>
    <cellStyle name="Note 9 2 2 14 2" xfId="15047" xr:uid="{00000000-0005-0000-0000-00002A3A0000}"/>
    <cellStyle name="Note 9 2 2 15" xfId="15048" xr:uid="{00000000-0005-0000-0000-00002B3A0000}"/>
    <cellStyle name="Note 9 2 2 15 2" xfId="15049" xr:uid="{00000000-0005-0000-0000-00002C3A0000}"/>
    <cellStyle name="Note 9 2 2 16" xfId="15050" xr:uid="{00000000-0005-0000-0000-00002D3A0000}"/>
    <cellStyle name="Note 9 2 2 16 2" xfId="15051" xr:uid="{00000000-0005-0000-0000-00002E3A0000}"/>
    <cellStyle name="Note 9 2 2 17" xfId="15052" xr:uid="{00000000-0005-0000-0000-00002F3A0000}"/>
    <cellStyle name="Note 9 2 2 17 2" xfId="15053" xr:uid="{00000000-0005-0000-0000-0000303A0000}"/>
    <cellStyle name="Note 9 2 2 18" xfId="15054" xr:uid="{00000000-0005-0000-0000-0000313A0000}"/>
    <cellStyle name="Note 9 2 2 18 2" xfId="15055" xr:uid="{00000000-0005-0000-0000-0000323A0000}"/>
    <cellStyle name="Note 9 2 2 19" xfId="15056" xr:uid="{00000000-0005-0000-0000-0000333A0000}"/>
    <cellStyle name="Note 9 2 2 19 2" xfId="15057" xr:uid="{00000000-0005-0000-0000-0000343A0000}"/>
    <cellStyle name="Note 9 2 2 2" xfId="15058" xr:uid="{00000000-0005-0000-0000-0000353A0000}"/>
    <cellStyle name="Note 9 2 2 2 10" xfId="15059" xr:uid="{00000000-0005-0000-0000-0000363A0000}"/>
    <cellStyle name="Note 9 2 2 2 10 2" xfId="15060" xr:uid="{00000000-0005-0000-0000-0000373A0000}"/>
    <cellStyle name="Note 9 2 2 2 11" xfId="15061" xr:uid="{00000000-0005-0000-0000-0000383A0000}"/>
    <cellStyle name="Note 9 2 2 2 11 2" xfId="15062" xr:uid="{00000000-0005-0000-0000-0000393A0000}"/>
    <cellStyle name="Note 9 2 2 2 12" xfId="15063" xr:uid="{00000000-0005-0000-0000-00003A3A0000}"/>
    <cellStyle name="Note 9 2 2 2 12 2" xfId="15064" xr:uid="{00000000-0005-0000-0000-00003B3A0000}"/>
    <cellStyle name="Note 9 2 2 2 13" xfId="15065" xr:uid="{00000000-0005-0000-0000-00003C3A0000}"/>
    <cellStyle name="Note 9 2 2 2 13 2" xfId="15066" xr:uid="{00000000-0005-0000-0000-00003D3A0000}"/>
    <cellStyle name="Note 9 2 2 2 14" xfId="15067" xr:uid="{00000000-0005-0000-0000-00003E3A0000}"/>
    <cellStyle name="Note 9 2 2 2 14 2" xfId="15068" xr:uid="{00000000-0005-0000-0000-00003F3A0000}"/>
    <cellStyle name="Note 9 2 2 2 15" xfId="15069" xr:uid="{00000000-0005-0000-0000-0000403A0000}"/>
    <cellStyle name="Note 9 2 2 2 15 2" xfId="15070" xr:uid="{00000000-0005-0000-0000-0000413A0000}"/>
    <cellStyle name="Note 9 2 2 2 16" xfId="15071" xr:uid="{00000000-0005-0000-0000-0000423A0000}"/>
    <cellStyle name="Note 9 2 2 2 16 2" xfId="15072" xr:uid="{00000000-0005-0000-0000-0000433A0000}"/>
    <cellStyle name="Note 9 2 2 2 17" xfId="15073" xr:uid="{00000000-0005-0000-0000-0000443A0000}"/>
    <cellStyle name="Note 9 2 2 2 17 2" xfId="15074" xr:uid="{00000000-0005-0000-0000-0000453A0000}"/>
    <cellStyle name="Note 9 2 2 2 18" xfId="15075" xr:uid="{00000000-0005-0000-0000-0000463A0000}"/>
    <cellStyle name="Note 9 2 2 2 18 2" xfId="15076" xr:uid="{00000000-0005-0000-0000-0000473A0000}"/>
    <cellStyle name="Note 9 2 2 2 19" xfId="15077" xr:uid="{00000000-0005-0000-0000-0000483A0000}"/>
    <cellStyle name="Note 9 2 2 2 2" xfId="15078" xr:uid="{00000000-0005-0000-0000-0000493A0000}"/>
    <cellStyle name="Note 9 2 2 2 2 2" xfId="15079" xr:uid="{00000000-0005-0000-0000-00004A3A0000}"/>
    <cellStyle name="Note 9 2 2 2 3" xfId="15080" xr:uid="{00000000-0005-0000-0000-00004B3A0000}"/>
    <cellStyle name="Note 9 2 2 2 3 2" xfId="15081" xr:uid="{00000000-0005-0000-0000-00004C3A0000}"/>
    <cellStyle name="Note 9 2 2 2 4" xfId="15082" xr:uid="{00000000-0005-0000-0000-00004D3A0000}"/>
    <cellStyle name="Note 9 2 2 2 4 2" xfId="15083" xr:uid="{00000000-0005-0000-0000-00004E3A0000}"/>
    <cellStyle name="Note 9 2 2 2 5" xfId="15084" xr:uid="{00000000-0005-0000-0000-00004F3A0000}"/>
    <cellStyle name="Note 9 2 2 2 5 2" xfId="15085" xr:uid="{00000000-0005-0000-0000-0000503A0000}"/>
    <cellStyle name="Note 9 2 2 2 6" xfId="15086" xr:uid="{00000000-0005-0000-0000-0000513A0000}"/>
    <cellStyle name="Note 9 2 2 2 6 2" xfId="15087" xr:uid="{00000000-0005-0000-0000-0000523A0000}"/>
    <cellStyle name="Note 9 2 2 2 7" xfId="15088" xr:uid="{00000000-0005-0000-0000-0000533A0000}"/>
    <cellStyle name="Note 9 2 2 2 7 2" xfId="15089" xr:uid="{00000000-0005-0000-0000-0000543A0000}"/>
    <cellStyle name="Note 9 2 2 2 8" xfId="15090" xr:uid="{00000000-0005-0000-0000-0000553A0000}"/>
    <cellStyle name="Note 9 2 2 2 8 2" xfId="15091" xr:uid="{00000000-0005-0000-0000-0000563A0000}"/>
    <cellStyle name="Note 9 2 2 2 9" xfId="15092" xr:uid="{00000000-0005-0000-0000-0000573A0000}"/>
    <cellStyle name="Note 9 2 2 2 9 2" xfId="15093" xr:uid="{00000000-0005-0000-0000-0000583A0000}"/>
    <cellStyle name="Note 9 2 2 20" xfId="15094" xr:uid="{00000000-0005-0000-0000-0000593A0000}"/>
    <cellStyle name="Note 9 2 2 3" xfId="15095" xr:uid="{00000000-0005-0000-0000-00005A3A0000}"/>
    <cellStyle name="Note 9 2 2 3 10" xfId="15096" xr:uid="{00000000-0005-0000-0000-00005B3A0000}"/>
    <cellStyle name="Note 9 2 2 3 10 2" xfId="15097" xr:uid="{00000000-0005-0000-0000-00005C3A0000}"/>
    <cellStyle name="Note 9 2 2 3 11" xfId="15098" xr:uid="{00000000-0005-0000-0000-00005D3A0000}"/>
    <cellStyle name="Note 9 2 2 3 11 2" xfId="15099" xr:uid="{00000000-0005-0000-0000-00005E3A0000}"/>
    <cellStyle name="Note 9 2 2 3 12" xfId="15100" xr:uid="{00000000-0005-0000-0000-00005F3A0000}"/>
    <cellStyle name="Note 9 2 2 3 12 2" xfId="15101" xr:uid="{00000000-0005-0000-0000-0000603A0000}"/>
    <cellStyle name="Note 9 2 2 3 13" xfId="15102" xr:uid="{00000000-0005-0000-0000-0000613A0000}"/>
    <cellStyle name="Note 9 2 2 3 13 2" xfId="15103" xr:uid="{00000000-0005-0000-0000-0000623A0000}"/>
    <cellStyle name="Note 9 2 2 3 14" xfId="15104" xr:uid="{00000000-0005-0000-0000-0000633A0000}"/>
    <cellStyle name="Note 9 2 2 3 14 2" xfId="15105" xr:uid="{00000000-0005-0000-0000-0000643A0000}"/>
    <cellStyle name="Note 9 2 2 3 15" xfId="15106" xr:uid="{00000000-0005-0000-0000-0000653A0000}"/>
    <cellStyle name="Note 9 2 2 3 15 2" xfId="15107" xr:uid="{00000000-0005-0000-0000-0000663A0000}"/>
    <cellStyle name="Note 9 2 2 3 16" xfId="15108" xr:uid="{00000000-0005-0000-0000-0000673A0000}"/>
    <cellStyle name="Note 9 2 2 3 16 2" xfId="15109" xr:uid="{00000000-0005-0000-0000-0000683A0000}"/>
    <cellStyle name="Note 9 2 2 3 17" xfId="15110" xr:uid="{00000000-0005-0000-0000-0000693A0000}"/>
    <cellStyle name="Note 9 2 2 3 17 2" xfId="15111" xr:uid="{00000000-0005-0000-0000-00006A3A0000}"/>
    <cellStyle name="Note 9 2 2 3 18" xfId="15112" xr:uid="{00000000-0005-0000-0000-00006B3A0000}"/>
    <cellStyle name="Note 9 2 2 3 18 2" xfId="15113" xr:uid="{00000000-0005-0000-0000-00006C3A0000}"/>
    <cellStyle name="Note 9 2 2 3 19" xfId="15114" xr:uid="{00000000-0005-0000-0000-00006D3A0000}"/>
    <cellStyle name="Note 9 2 2 3 2" xfId="15115" xr:uid="{00000000-0005-0000-0000-00006E3A0000}"/>
    <cellStyle name="Note 9 2 2 3 2 2" xfId="15116" xr:uid="{00000000-0005-0000-0000-00006F3A0000}"/>
    <cellStyle name="Note 9 2 2 3 3" xfId="15117" xr:uid="{00000000-0005-0000-0000-0000703A0000}"/>
    <cellStyle name="Note 9 2 2 3 3 2" xfId="15118" xr:uid="{00000000-0005-0000-0000-0000713A0000}"/>
    <cellStyle name="Note 9 2 2 3 4" xfId="15119" xr:uid="{00000000-0005-0000-0000-0000723A0000}"/>
    <cellStyle name="Note 9 2 2 3 4 2" xfId="15120" xr:uid="{00000000-0005-0000-0000-0000733A0000}"/>
    <cellStyle name="Note 9 2 2 3 5" xfId="15121" xr:uid="{00000000-0005-0000-0000-0000743A0000}"/>
    <cellStyle name="Note 9 2 2 3 5 2" xfId="15122" xr:uid="{00000000-0005-0000-0000-0000753A0000}"/>
    <cellStyle name="Note 9 2 2 3 6" xfId="15123" xr:uid="{00000000-0005-0000-0000-0000763A0000}"/>
    <cellStyle name="Note 9 2 2 3 6 2" xfId="15124" xr:uid="{00000000-0005-0000-0000-0000773A0000}"/>
    <cellStyle name="Note 9 2 2 3 7" xfId="15125" xr:uid="{00000000-0005-0000-0000-0000783A0000}"/>
    <cellStyle name="Note 9 2 2 3 7 2" xfId="15126" xr:uid="{00000000-0005-0000-0000-0000793A0000}"/>
    <cellStyle name="Note 9 2 2 3 8" xfId="15127" xr:uid="{00000000-0005-0000-0000-00007A3A0000}"/>
    <cellStyle name="Note 9 2 2 3 8 2" xfId="15128" xr:uid="{00000000-0005-0000-0000-00007B3A0000}"/>
    <cellStyle name="Note 9 2 2 3 9" xfId="15129" xr:uid="{00000000-0005-0000-0000-00007C3A0000}"/>
    <cellStyle name="Note 9 2 2 3 9 2" xfId="15130" xr:uid="{00000000-0005-0000-0000-00007D3A0000}"/>
    <cellStyle name="Note 9 2 2 4" xfId="15131" xr:uid="{00000000-0005-0000-0000-00007E3A0000}"/>
    <cellStyle name="Note 9 2 2 4 10" xfId="15132" xr:uid="{00000000-0005-0000-0000-00007F3A0000}"/>
    <cellStyle name="Note 9 2 2 4 10 2" xfId="15133" xr:uid="{00000000-0005-0000-0000-0000803A0000}"/>
    <cellStyle name="Note 9 2 2 4 11" xfId="15134" xr:uid="{00000000-0005-0000-0000-0000813A0000}"/>
    <cellStyle name="Note 9 2 2 4 11 2" xfId="15135" xr:uid="{00000000-0005-0000-0000-0000823A0000}"/>
    <cellStyle name="Note 9 2 2 4 12" xfId="15136" xr:uid="{00000000-0005-0000-0000-0000833A0000}"/>
    <cellStyle name="Note 9 2 2 4 12 2" xfId="15137" xr:uid="{00000000-0005-0000-0000-0000843A0000}"/>
    <cellStyle name="Note 9 2 2 4 13" xfId="15138" xr:uid="{00000000-0005-0000-0000-0000853A0000}"/>
    <cellStyle name="Note 9 2 2 4 13 2" xfId="15139" xr:uid="{00000000-0005-0000-0000-0000863A0000}"/>
    <cellStyle name="Note 9 2 2 4 14" xfId="15140" xr:uid="{00000000-0005-0000-0000-0000873A0000}"/>
    <cellStyle name="Note 9 2 2 4 14 2" xfId="15141" xr:uid="{00000000-0005-0000-0000-0000883A0000}"/>
    <cellStyle name="Note 9 2 2 4 15" xfId="15142" xr:uid="{00000000-0005-0000-0000-0000893A0000}"/>
    <cellStyle name="Note 9 2 2 4 15 2" xfId="15143" xr:uid="{00000000-0005-0000-0000-00008A3A0000}"/>
    <cellStyle name="Note 9 2 2 4 16" xfId="15144" xr:uid="{00000000-0005-0000-0000-00008B3A0000}"/>
    <cellStyle name="Note 9 2 2 4 2" xfId="15145" xr:uid="{00000000-0005-0000-0000-00008C3A0000}"/>
    <cellStyle name="Note 9 2 2 4 2 2" xfId="15146" xr:uid="{00000000-0005-0000-0000-00008D3A0000}"/>
    <cellStyle name="Note 9 2 2 4 3" xfId="15147" xr:uid="{00000000-0005-0000-0000-00008E3A0000}"/>
    <cellStyle name="Note 9 2 2 4 3 2" xfId="15148" xr:uid="{00000000-0005-0000-0000-00008F3A0000}"/>
    <cellStyle name="Note 9 2 2 4 4" xfId="15149" xr:uid="{00000000-0005-0000-0000-0000903A0000}"/>
    <cellStyle name="Note 9 2 2 4 4 2" xfId="15150" xr:uid="{00000000-0005-0000-0000-0000913A0000}"/>
    <cellStyle name="Note 9 2 2 4 5" xfId="15151" xr:uid="{00000000-0005-0000-0000-0000923A0000}"/>
    <cellStyle name="Note 9 2 2 4 5 2" xfId="15152" xr:uid="{00000000-0005-0000-0000-0000933A0000}"/>
    <cellStyle name="Note 9 2 2 4 6" xfId="15153" xr:uid="{00000000-0005-0000-0000-0000943A0000}"/>
    <cellStyle name="Note 9 2 2 4 6 2" xfId="15154" xr:uid="{00000000-0005-0000-0000-0000953A0000}"/>
    <cellStyle name="Note 9 2 2 4 7" xfId="15155" xr:uid="{00000000-0005-0000-0000-0000963A0000}"/>
    <cellStyle name="Note 9 2 2 4 7 2" xfId="15156" xr:uid="{00000000-0005-0000-0000-0000973A0000}"/>
    <cellStyle name="Note 9 2 2 4 8" xfId="15157" xr:uid="{00000000-0005-0000-0000-0000983A0000}"/>
    <cellStyle name="Note 9 2 2 4 8 2" xfId="15158" xr:uid="{00000000-0005-0000-0000-0000993A0000}"/>
    <cellStyle name="Note 9 2 2 4 9" xfId="15159" xr:uid="{00000000-0005-0000-0000-00009A3A0000}"/>
    <cellStyle name="Note 9 2 2 4 9 2" xfId="15160" xr:uid="{00000000-0005-0000-0000-00009B3A0000}"/>
    <cellStyle name="Note 9 2 2 5" xfId="15161" xr:uid="{00000000-0005-0000-0000-00009C3A0000}"/>
    <cellStyle name="Note 9 2 2 5 10" xfId="15162" xr:uid="{00000000-0005-0000-0000-00009D3A0000}"/>
    <cellStyle name="Note 9 2 2 5 10 2" xfId="15163" xr:uid="{00000000-0005-0000-0000-00009E3A0000}"/>
    <cellStyle name="Note 9 2 2 5 11" xfId="15164" xr:uid="{00000000-0005-0000-0000-00009F3A0000}"/>
    <cellStyle name="Note 9 2 2 5 11 2" xfId="15165" xr:uid="{00000000-0005-0000-0000-0000A03A0000}"/>
    <cellStyle name="Note 9 2 2 5 12" xfId="15166" xr:uid="{00000000-0005-0000-0000-0000A13A0000}"/>
    <cellStyle name="Note 9 2 2 5 12 2" xfId="15167" xr:uid="{00000000-0005-0000-0000-0000A23A0000}"/>
    <cellStyle name="Note 9 2 2 5 13" xfId="15168" xr:uid="{00000000-0005-0000-0000-0000A33A0000}"/>
    <cellStyle name="Note 9 2 2 5 13 2" xfId="15169" xr:uid="{00000000-0005-0000-0000-0000A43A0000}"/>
    <cellStyle name="Note 9 2 2 5 14" xfId="15170" xr:uid="{00000000-0005-0000-0000-0000A53A0000}"/>
    <cellStyle name="Note 9 2 2 5 14 2" xfId="15171" xr:uid="{00000000-0005-0000-0000-0000A63A0000}"/>
    <cellStyle name="Note 9 2 2 5 15" xfId="15172" xr:uid="{00000000-0005-0000-0000-0000A73A0000}"/>
    <cellStyle name="Note 9 2 2 5 15 2" xfId="15173" xr:uid="{00000000-0005-0000-0000-0000A83A0000}"/>
    <cellStyle name="Note 9 2 2 5 16" xfId="15174" xr:uid="{00000000-0005-0000-0000-0000A93A0000}"/>
    <cellStyle name="Note 9 2 2 5 2" xfId="15175" xr:uid="{00000000-0005-0000-0000-0000AA3A0000}"/>
    <cellStyle name="Note 9 2 2 5 2 2" xfId="15176" xr:uid="{00000000-0005-0000-0000-0000AB3A0000}"/>
    <cellStyle name="Note 9 2 2 5 3" xfId="15177" xr:uid="{00000000-0005-0000-0000-0000AC3A0000}"/>
    <cellStyle name="Note 9 2 2 5 3 2" xfId="15178" xr:uid="{00000000-0005-0000-0000-0000AD3A0000}"/>
    <cellStyle name="Note 9 2 2 5 4" xfId="15179" xr:uid="{00000000-0005-0000-0000-0000AE3A0000}"/>
    <cellStyle name="Note 9 2 2 5 4 2" xfId="15180" xr:uid="{00000000-0005-0000-0000-0000AF3A0000}"/>
    <cellStyle name="Note 9 2 2 5 5" xfId="15181" xr:uid="{00000000-0005-0000-0000-0000B03A0000}"/>
    <cellStyle name="Note 9 2 2 5 5 2" xfId="15182" xr:uid="{00000000-0005-0000-0000-0000B13A0000}"/>
    <cellStyle name="Note 9 2 2 5 6" xfId="15183" xr:uid="{00000000-0005-0000-0000-0000B23A0000}"/>
    <cellStyle name="Note 9 2 2 5 6 2" xfId="15184" xr:uid="{00000000-0005-0000-0000-0000B33A0000}"/>
    <cellStyle name="Note 9 2 2 5 7" xfId="15185" xr:uid="{00000000-0005-0000-0000-0000B43A0000}"/>
    <cellStyle name="Note 9 2 2 5 7 2" xfId="15186" xr:uid="{00000000-0005-0000-0000-0000B53A0000}"/>
    <cellStyle name="Note 9 2 2 5 8" xfId="15187" xr:uid="{00000000-0005-0000-0000-0000B63A0000}"/>
    <cellStyle name="Note 9 2 2 5 8 2" xfId="15188" xr:uid="{00000000-0005-0000-0000-0000B73A0000}"/>
    <cellStyle name="Note 9 2 2 5 9" xfId="15189" xr:uid="{00000000-0005-0000-0000-0000B83A0000}"/>
    <cellStyle name="Note 9 2 2 5 9 2" xfId="15190" xr:uid="{00000000-0005-0000-0000-0000B93A0000}"/>
    <cellStyle name="Note 9 2 2 6" xfId="15191" xr:uid="{00000000-0005-0000-0000-0000BA3A0000}"/>
    <cellStyle name="Note 9 2 2 6 10" xfId="15192" xr:uid="{00000000-0005-0000-0000-0000BB3A0000}"/>
    <cellStyle name="Note 9 2 2 6 10 2" xfId="15193" xr:uid="{00000000-0005-0000-0000-0000BC3A0000}"/>
    <cellStyle name="Note 9 2 2 6 11" xfId="15194" xr:uid="{00000000-0005-0000-0000-0000BD3A0000}"/>
    <cellStyle name="Note 9 2 2 6 11 2" xfId="15195" xr:uid="{00000000-0005-0000-0000-0000BE3A0000}"/>
    <cellStyle name="Note 9 2 2 6 12" xfId="15196" xr:uid="{00000000-0005-0000-0000-0000BF3A0000}"/>
    <cellStyle name="Note 9 2 2 6 12 2" xfId="15197" xr:uid="{00000000-0005-0000-0000-0000C03A0000}"/>
    <cellStyle name="Note 9 2 2 6 13" xfId="15198" xr:uid="{00000000-0005-0000-0000-0000C13A0000}"/>
    <cellStyle name="Note 9 2 2 6 13 2" xfId="15199" xr:uid="{00000000-0005-0000-0000-0000C23A0000}"/>
    <cellStyle name="Note 9 2 2 6 14" xfId="15200" xr:uid="{00000000-0005-0000-0000-0000C33A0000}"/>
    <cellStyle name="Note 9 2 2 6 14 2" xfId="15201" xr:uid="{00000000-0005-0000-0000-0000C43A0000}"/>
    <cellStyle name="Note 9 2 2 6 15" xfId="15202" xr:uid="{00000000-0005-0000-0000-0000C53A0000}"/>
    <cellStyle name="Note 9 2 2 6 2" xfId="15203" xr:uid="{00000000-0005-0000-0000-0000C63A0000}"/>
    <cellStyle name="Note 9 2 2 6 2 2" xfId="15204" xr:uid="{00000000-0005-0000-0000-0000C73A0000}"/>
    <cellStyle name="Note 9 2 2 6 3" xfId="15205" xr:uid="{00000000-0005-0000-0000-0000C83A0000}"/>
    <cellStyle name="Note 9 2 2 6 3 2" xfId="15206" xr:uid="{00000000-0005-0000-0000-0000C93A0000}"/>
    <cellStyle name="Note 9 2 2 6 4" xfId="15207" xr:uid="{00000000-0005-0000-0000-0000CA3A0000}"/>
    <cellStyle name="Note 9 2 2 6 4 2" xfId="15208" xr:uid="{00000000-0005-0000-0000-0000CB3A0000}"/>
    <cellStyle name="Note 9 2 2 6 5" xfId="15209" xr:uid="{00000000-0005-0000-0000-0000CC3A0000}"/>
    <cellStyle name="Note 9 2 2 6 5 2" xfId="15210" xr:uid="{00000000-0005-0000-0000-0000CD3A0000}"/>
    <cellStyle name="Note 9 2 2 6 6" xfId="15211" xr:uid="{00000000-0005-0000-0000-0000CE3A0000}"/>
    <cellStyle name="Note 9 2 2 6 6 2" xfId="15212" xr:uid="{00000000-0005-0000-0000-0000CF3A0000}"/>
    <cellStyle name="Note 9 2 2 6 7" xfId="15213" xr:uid="{00000000-0005-0000-0000-0000D03A0000}"/>
    <cellStyle name="Note 9 2 2 6 7 2" xfId="15214" xr:uid="{00000000-0005-0000-0000-0000D13A0000}"/>
    <cellStyle name="Note 9 2 2 6 8" xfId="15215" xr:uid="{00000000-0005-0000-0000-0000D23A0000}"/>
    <cellStyle name="Note 9 2 2 6 8 2" xfId="15216" xr:uid="{00000000-0005-0000-0000-0000D33A0000}"/>
    <cellStyle name="Note 9 2 2 6 9" xfId="15217" xr:uid="{00000000-0005-0000-0000-0000D43A0000}"/>
    <cellStyle name="Note 9 2 2 6 9 2" xfId="15218" xr:uid="{00000000-0005-0000-0000-0000D53A0000}"/>
    <cellStyle name="Note 9 2 2 7" xfId="15219" xr:uid="{00000000-0005-0000-0000-0000D63A0000}"/>
    <cellStyle name="Note 9 2 2 7 2" xfId="15220" xr:uid="{00000000-0005-0000-0000-0000D73A0000}"/>
    <cellStyle name="Note 9 2 2 8" xfId="15221" xr:uid="{00000000-0005-0000-0000-0000D83A0000}"/>
    <cellStyle name="Note 9 2 2 8 2" xfId="15222" xr:uid="{00000000-0005-0000-0000-0000D93A0000}"/>
    <cellStyle name="Note 9 2 2 9" xfId="15223" xr:uid="{00000000-0005-0000-0000-0000DA3A0000}"/>
    <cellStyle name="Note 9 2 2 9 2" xfId="15224" xr:uid="{00000000-0005-0000-0000-0000DB3A0000}"/>
    <cellStyle name="Note 9 2 20" xfId="15225" xr:uid="{00000000-0005-0000-0000-0000DC3A0000}"/>
    <cellStyle name="Note 9 2 20 2" xfId="15226" xr:uid="{00000000-0005-0000-0000-0000DD3A0000}"/>
    <cellStyle name="Note 9 2 21" xfId="15227" xr:uid="{00000000-0005-0000-0000-0000DE3A0000}"/>
    <cellStyle name="Note 9 2 21 2" xfId="15228" xr:uid="{00000000-0005-0000-0000-0000DF3A0000}"/>
    <cellStyle name="Note 9 2 22" xfId="15229" xr:uid="{00000000-0005-0000-0000-0000E03A0000}"/>
    <cellStyle name="Note 9 2 22 2" xfId="15230" xr:uid="{00000000-0005-0000-0000-0000E13A0000}"/>
    <cellStyle name="Note 9 2 23" xfId="15231" xr:uid="{00000000-0005-0000-0000-0000E23A0000}"/>
    <cellStyle name="Note 9 2 23 2" xfId="15232" xr:uid="{00000000-0005-0000-0000-0000E33A0000}"/>
    <cellStyle name="Note 9 2 24" xfId="15233" xr:uid="{00000000-0005-0000-0000-0000E43A0000}"/>
    <cellStyle name="Note 9 2 24 2" xfId="15234" xr:uid="{00000000-0005-0000-0000-0000E53A0000}"/>
    <cellStyle name="Note 9 2 25" xfId="15235" xr:uid="{00000000-0005-0000-0000-0000E63A0000}"/>
    <cellStyle name="Note 9 2 25 2" xfId="15236" xr:uid="{00000000-0005-0000-0000-0000E73A0000}"/>
    <cellStyle name="Note 9 2 26" xfId="15237" xr:uid="{00000000-0005-0000-0000-0000E83A0000}"/>
    <cellStyle name="Note 9 2 26 2" xfId="15238" xr:uid="{00000000-0005-0000-0000-0000E93A0000}"/>
    <cellStyle name="Note 9 2 27" xfId="15239" xr:uid="{00000000-0005-0000-0000-0000EA3A0000}"/>
    <cellStyle name="Note 9 2 3" xfId="15240" xr:uid="{00000000-0005-0000-0000-0000EB3A0000}"/>
    <cellStyle name="Note 9 2 3 10" xfId="15241" xr:uid="{00000000-0005-0000-0000-0000EC3A0000}"/>
    <cellStyle name="Note 9 2 3 10 2" xfId="15242" xr:uid="{00000000-0005-0000-0000-0000ED3A0000}"/>
    <cellStyle name="Note 9 2 3 11" xfId="15243" xr:uid="{00000000-0005-0000-0000-0000EE3A0000}"/>
    <cellStyle name="Note 9 2 3 11 2" xfId="15244" xr:uid="{00000000-0005-0000-0000-0000EF3A0000}"/>
    <cellStyle name="Note 9 2 3 12" xfId="15245" xr:uid="{00000000-0005-0000-0000-0000F03A0000}"/>
    <cellStyle name="Note 9 2 3 12 2" xfId="15246" xr:uid="{00000000-0005-0000-0000-0000F13A0000}"/>
    <cellStyle name="Note 9 2 3 13" xfId="15247" xr:uid="{00000000-0005-0000-0000-0000F23A0000}"/>
    <cellStyle name="Note 9 2 3 13 2" xfId="15248" xr:uid="{00000000-0005-0000-0000-0000F33A0000}"/>
    <cellStyle name="Note 9 2 3 14" xfId="15249" xr:uid="{00000000-0005-0000-0000-0000F43A0000}"/>
    <cellStyle name="Note 9 2 3 14 2" xfId="15250" xr:uid="{00000000-0005-0000-0000-0000F53A0000}"/>
    <cellStyle name="Note 9 2 3 15" xfId="15251" xr:uid="{00000000-0005-0000-0000-0000F63A0000}"/>
    <cellStyle name="Note 9 2 3 15 2" xfId="15252" xr:uid="{00000000-0005-0000-0000-0000F73A0000}"/>
    <cellStyle name="Note 9 2 3 16" xfId="15253" xr:uid="{00000000-0005-0000-0000-0000F83A0000}"/>
    <cellStyle name="Note 9 2 3 16 2" xfId="15254" xr:uid="{00000000-0005-0000-0000-0000F93A0000}"/>
    <cellStyle name="Note 9 2 3 17" xfId="15255" xr:uid="{00000000-0005-0000-0000-0000FA3A0000}"/>
    <cellStyle name="Note 9 2 3 17 2" xfId="15256" xr:uid="{00000000-0005-0000-0000-0000FB3A0000}"/>
    <cellStyle name="Note 9 2 3 18" xfId="15257" xr:uid="{00000000-0005-0000-0000-0000FC3A0000}"/>
    <cellStyle name="Note 9 2 3 18 2" xfId="15258" xr:uid="{00000000-0005-0000-0000-0000FD3A0000}"/>
    <cellStyle name="Note 9 2 3 19" xfId="15259" xr:uid="{00000000-0005-0000-0000-0000FE3A0000}"/>
    <cellStyle name="Note 9 2 3 19 2" xfId="15260" xr:uid="{00000000-0005-0000-0000-0000FF3A0000}"/>
    <cellStyle name="Note 9 2 3 2" xfId="15261" xr:uid="{00000000-0005-0000-0000-0000003B0000}"/>
    <cellStyle name="Note 9 2 3 2 10" xfId="15262" xr:uid="{00000000-0005-0000-0000-0000013B0000}"/>
    <cellStyle name="Note 9 2 3 2 10 2" xfId="15263" xr:uid="{00000000-0005-0000-0000-0000023B0000}"/>
    <cellStyle name="Note 9 2 3 2 11" xfId="15264" xr:uid="{00000000-0005-0000-0000-0000033B0000}"/>
    <cellStyle name="Note 9 2 3 2 11 2" xfId="15265" xr:uid="{00000000-0005-0000-0000-0000043B0000}"/>
    <cellStyle name="Note 9 2 3 2 12" xfId="15266" xr:uid="{00000000-0005-0000-0000-0000053B0000}"/>
    <cellStyle name="Note 9 2 3 2 12 2" xfId="15267" xr:uid="{00000000-0005-0000-0000-0000063B0000}"/>
    <cellStyle name="Note 9 2 3 2 13" xfId="15268" xr:uid="{00000000-0005-0000-0000-0000073B0000}"/>
    <cellStyle name="Note 9 2 3 2 13 2" xfId="15269" xr:uid="{00000000-0005-0000-0000-0000083B0000}"/>
    <cellStyle name="Note 9 2 3 2 14" xfId="15270" xr:uid="{00000000-0005-0000-0000-0000093B0000}"/>
    <cellStyle name="Note 9 2 3 2 14 2" xfId="15271" xr:uid="{00000000-0005-0000-0000-00000A3B0000}"/>
    <cellStyle name="Note 9 2 3 2 15" xfId="15272" xr:uid="{00000000-0005-0000-0000-00000B3B0000}"/>
    <cellStyle name="Note 9 2 3 2 15 2" xfId="15273" xr:uid="{00000000-0005-0000-0000-00000C3B0000}"/>
    <cellStyle name="Note 9 2 3 2 16" xfId="15274" xr:uid="{00000000-0005-0000-0000-00000D3B0000}"/>
    <cellStyle name="Note 9 2 3 2 16 2" xfId="15275" xr:uid="{00000000-0005-0000-0000-00000E3B0000}"/>
    <cellStyle name="Note 9 2 3 2 17" xfId="15276" xr:uid="{00000000-0005-0000-0000-00000F3B0000}"/>
    <cellStyle name="Note 9 2 3 2 17 2" xfId="15277" xr:uid="{00000000-0005-0000-0000-0000103B0000}"/>
    <cellStyle name="Note 9 2 3 2 18" xfId="15278" xr:uid="{00000000-0005-0000-0000-0000113B0000}"/>
    <cellStyle name="Note 9 2 3 2 18 2" xfId="15279" xr:uid="{00000000-0005-0000-0000-0000123B0000}"/>
    <cellStyle name="Note 9 2 3 2 19" xfId="15280" xr:uid="{00000000-0005-0000-0000-0000133B0000}"/>
    <cellStyle name="Note 9 2 3 2 2" xfId="15281" xr:uid="{00000000-0005-0000-0000-0000143B0000}"/>
    <cellStyle name="Note 9 2 3 2 2 2" xfId="15282" xr:uid="{00000000-0005-0000-0000-0000153B0000}"/>
    <cellStyle name="Note 9 2 3 2 3" xfId="15283" xr:uid="{00000000-0005-0000-0000-0000163B0000}"/>
    <cellStyle name="Note 9 2 3 2 3 2" xfId="15284" xr:uid="{00000000-0005-0000-0000-0000173B0000}"/>
    <cellStyle name="Note 9 2 3 2 4" xfId="15285" xr:uid="{00000000-0005-0000-0000-0000183B0000}"/>
    <cellStyle name="Note 9 2 3 2 4 2" xfId="15286" xr:uid="{00000000-0005-0000-0000-0000193B0000}"/>
    <cellStyle name="Note 9 2 3 2 5" xfId="15287" xr:uid="{00000000-0005-0000-0000-00001A3B0000}"/>
    <cellStyle name="Note 9 2 3 2 5 2" xfId="15288" xr:uid="{00000000-0005-0000-0000-00001B3B0000}"/>
    <cellStyle name="Note 9 2 3 2 6" xfId="15289" xr:uid="{00000000-0005-0000-0000-00001C3B0000}"/>
    <cellStyle name="Note 9 2 3 2 6 2" xfId="15290" xr:uid="{00000000-0005-0000-0000-00001D3B0000}"/>
    <cellStyle name="Note 9 2 3 2 7" xfId="15291" xr:uid="{00000000-0005-0000-0000-00001E3B0000}"/>
    <cellStyle name="Note 9 2 3 2 7 2" xfId="15292" xr:uid="{00000000-0005-0000-0000-00001F3B0000}"/>
    <cellStyle name="Note 9 2 3 2 8" xfId="15293" xr:uid="{00000000-0005-0000-0000-0000203B0000}"/>
    <cellStyle name="Note 9 2 3 2 8 2" xfId="15294" xr:uid="{00000000-0005-0000-0000-0000213B0000}"/>
    <cellStyle name="Note 9 2 3 2 9" xfId="15295" xr:uid="{00000000-0005-0000-0000-0000223B0000}"/>
    <cellStyle name="Note 9 2 3 2 9 2" xfId="15296" xr:uid="{00000000-0005-0000-0000-0000233B0000}"/>
    <cellStyle name="Note 9 2 3 20" xfId="15297" xr:uid="{00000000-0005-0000-0000-0000243B0000}"/>
    <cellStyle name="Note 9 2 3 3" xfId="15298" xr:uid="{00000000-0005-0000-0000-0000253B0000}"/>
    <cellStyle name="Note 9 2 3 3 10" xfId="15299" xr:uid="{00000000-0005-0000-0000-0000263B0000}"/>
    <cellStyle name="Note 9 2 3 3 10 2" xfId="15300" xr:uid="{00000000-0005-0000-0000-0000273B0000}"/>
    <cellStyle name="Note 9 2 3 3 11" xfId="15301" xr:uid="{00000000-0005-0000-0000-0000283B0000}"/>
    <cellStyle name="Note 9 2 3 3 11 2" xfId="15302" xr:uid="{00000000-0005-0000-0000-0000293B0000}"/>
    <cellStyle name="Note 9 2 3 3 12" xfId="15303" xr:uid="{00000000-0005-0000-0000-00002A3B0000}"/>
    <cellStyle name="Note 9 2 3 3 12 2" xfId="15304" xr:uid="{00000000-0005-0000-0000-00002B3B0000}"/>
    <cellStyle name="Note 9 2 3 3 13" xfId="15305" xr:uid="{00000000-0005-0000-0000-00002C3B0000}"/>
    <cellStyle name="Note 9 2 3 3 13 2" xfId="15306" xr:uid="{00000000-0005-0000-0000-00002D3B0000}"/>
    <cellStyle name="Note 9 2 3 3 14" xfId="15307" xr:uid="{00000000-0005-0000-0000-00002E3B0000}"/>
    <cellStyle name="Note 9 2 3 3 14 2" xfId="15308" xr:uid="{00000000-0005-0000-0000-00002F3B0000}"/>
    <cellStyle name="Note 9 2 3 3 15" xfId="15309" xr:uid="{00000000-0005-0000-0000-0000303B0000}"/>
    <cellStyle name="Note 9 2 3 3 15 2" xfId="15310" xr:uid="{00000000-0005-0000-0000-0000313B0000}"/>
    <cellStyle name="Note 9 2 3 3 16" xfId="15311" xr:uid="{00000000-0005-0000-0000-0000323B0000}"/>
    <cellStyle name="Note 9 2 3 3 16 2" xfId="15312" xr:uid="{00000000-0005-0000-0000-0000333B0000}"/>
    <cellStyle name="Note 9 2 3 3 17" xfId="15313" xr:uid="{00000000-0005-0000-0000-0000343B0000}"/>
    <cellStyle name="Note 9 2 3 3 17 2" xfId="15314" xr:uid="{00000000-0005-0000-0000-0000353B0000}"/>
    <cellStyle name="Note 9 2 3 3 18" xfId="15315" xr:uid="{00000000-0005-0000-0000-0000363B0000}"/>
    <cellStyle name="Note 9 2 3 3 18 2" xfId="15316" xr:uid="{00000000-0005-0000-0000-0000373B0000}"/>
    <cellStyle name="Note 9 2 3 3 19" xfId="15317" xr:uid="{00000000-0005-0000-0000-0000383B0000}"/>
    <cellStyle name="Note 9 2 3 3 2" xfId="15318" xr:uid="{00000000-0005-0000-0000-0000393B0000}"/>
    <cellStyle name="Note 9 2 3 3 2 2" xfId="15319" xr:uid="{00000000-0005-0000-0000-00003A3B0000}"/>
    <cellStyle name="Note 9 2 3 3 3" xfId="15320" xr:uid="{00000000-0005-0000-0000-00003B3B0000}"/>
    <cellStyle name="Note 9 2 3 3 3 2" xfId="15321" xr:uid="{00000000-0005-0000-0000-00003C3B0000}"/>
    <cellStyle name="Note 9 2 3 3 4" xfId="15322" xr:uid="{00000000-0005-0000-0000-00003D3B0000}"/>
    <cellStyle name="Note 9 2 3 3 4 2" xfId="15323" xr:uid="{00000000-0005-0000-0000-00003E3B0000}"/>
    <cellStyle name="Note 9 2 3 3 5" xfId="15324" xr:uid="{00000000-0005-0000-0000-00003F3B0000}"/>
    <cellStyle name="Note 9 2 3 3 5 2" xfId="15325" xr:uid="{00000000-0005-0000-0000-0000403B0000}"/>
    <cellStyle name="Note 9 2 3 3 6" xfId="15326" xr:uid="{00000000-0005-0000-0000-0000413B0000}"/>
    <cellStyle name="Note 9 2 3 3 6 2" xfId="15327" xr:uid="{00000000-0005-0000-0000-0000423B0000}"/>
    <cellStyle name="Note 9 2 3 3 7" xfId="15328" xr:uid="{00000000-0005-0000-0000-0000433B0000}"/>
    <cellStyle name="Note 9 2 3 3 7 2" xfId="15329" xr:uid="{00000000-0005-0000-0000-0000443B0000}"/>
    <cellStyle name="Note 9 2 3 3 8" xfId="15330" xr:uid="{00000000-0005-0000-0000-0000453B0000}"/>
    <cellStyle name="Note 9 2 3 3 8 2" xfId="15331" xr:uid="{00000000-0005-0000-0000-0000463B0000}"/>
    <cellStyle name="Note 9 2 3 3 9" xfId="15332" xr:uid="{00000000-0005-0000-0000-0000473B0000}"/>
    <cellStyle name="Note 9 2 3 3 9 2" xfId="15333" xr:uid="{00000000-0005-0000-0000-0000483B0000}"/>
    <cellStyle name="Note 9 2 3 4" xfId="15334" xr:uid="{00000000-0005-0000-0000-0000493B0000}"/>
    <cellStyle name="Note 9 2 3 4 10" xfId="15335" xr:uid="{00000000-0005-0000-0000-00004A3B0000}"/>
    <cellStyle name="Note 9 2 3 4 10 2" xfId="15336" xr:uid="{00000000-0005-0000-0000-00004B3B0000}"/>
    <cellStyle name="Note 9 2 3 4 11" xfId="15337" xr:uid="{00000000-0005-0000-0000-00004C3B0000}"/>
    <cellStyle name="Note 9 2 3 4 11 2" xfId="15338" xr:uid="{00000000-0005-0000-0000-00004D3B0000}"/>
    <cellStyle name="Note 9 2 3 4 12" xfId="15339" xr:uid="{00000000-0005-0000-0000-00004E3B0000}"/>
    <cellStyle name="Note 9 2 3 4 12 2" xfId="15340" xr:uid="{00000000-0005-0000-0000-00004F3B0000}"/>
    <cellStyle name="Note 9 2 3 4 13" xfId="15341" xr:uid="{00000000-0005-0000-0000-0000503B0000}"/>
    <cellStyle name="Note 9 2 3 4 13 2" xfId="15342" xr:uid="{00000000-0005-0000-0000-0000513B0000}"/>
    <cellStyle name="Note 9 2 3 4 14" xfId="15343" xr:uid="{00000000-0005-0000-0000-0000523B0000}"/>
    <cellStyle name="Note 9 2 3 4 14 2" xfId="15344" xr:uid="{00000000-0005-0000-0000-0000533B0000}"/>
    <cellStyle name="Note 9 2 3 4 15" xfId="15345" xr:uid="{00000000-0005-0000-0000-0000543B0000}"/>
    <cellStyle name="Note 9 2 3 4 15 2" xfId="15346" xr:uid="{00000000-0005-0000-0000-0000553B0000}"/>
    <cellStyle name="Note 9 2 3 4 16" xfId="15347" xr:uid="{00000000-0005-0000-0000-0000563B0000}"/>
    <cellStyle name="Note 9 2 3 4 2" xfId="15348" xr:uid="{00000000-0005-0000-0000-0000573B0000}"/>
    <cellStyle name="Note 9 2 3 4 2 2" xfId="15349" xr:uid="{00000000-0005-0000-0000-0000583B0000}"/>
    <cellStyle name="Note 9 2 3 4 3" xfId="15350" xr:uid="{00000000-0005-0000-0000-0000593B0000}"/>
    <cellStyle name="Note 9 2 3 4 3 2" xfId="15351" xr:uid="{00000000-0005-0000-0000-00005A3B0000}"/>
    <cellStyle name="Note 9 2 3 4 4" xfId="15352" xr:uid="{00000000-0005-0000-0000-00005B3B0000}"/>
    <cellStyle name="Note 9 2 3 4 4 2" xfId="15353" xr:uid="{00000000-0005-0000-0000-00005C3B0000}"/>
    <cellStyle name="Note 9 2 3 4 5" xfId="15354" xr:uid="{00000000-0005-0000-0000-00005D3B0000}"/>
    <cellStyle name="Note 9 2 3 4 5 2" xfId="15355" xr:uid="{00000000-0005-0000-0000-00005E3B0000}"/>
    <cellStyle name="Note 9 2 3 4 6" xfId="15356" xr:uid="{00000000-0005-0000-0000-00005F3B0000}"/>
    <cellStyle name="Note 9 2 3 4 6 2" xfId="15357" xr:uid="{00000000-0005-0000-0000-0000603B0000}"/>
    <cellStyle name="Note 9 2 3 4 7" xfId="15358" xr:uid="{00000000-0005-0000-0000-0000613B0000}"/>
    <cellStyle name="Note 9 2 3 4 7 2" xfId="15359" xr:uid="{00000000-0005-0000-0000-0000623B0000}"/>
    <cellStyle name="Note 9 2 3 4 8" xfId="15360" xr:uid="{00000000-0005-0000-0000-0000633B0000}"/>
    <cellStyle name="Note 9 2 3 4 8 2" xfId="15361" xr:uid="{00000000-0005-0000-0000-0000643B0000}"/>
    <cellStyle name="Note 9 2 3 4 9" xfId="15362" xr:uid="{00000000-0005-0000-0000-0000653B0000}"/>
    <cellStyle name="Note 9 2 3 4 9 2" xfId="15363" xr:uid="{00000000-0005-0000-0000-0000663B0000}"/>
    <cellStyle name="Note 9 2 3 5" xfId="15364" xr:uid="{00000000-0005-0000-0000-0000673B0000}"/>
    <cellStyle name="Note 9 2 3 5 10" xfId="15365" xr:uid="{00000000-0005-0000-0000-0000683B0000}"/>
    <cellStyle name="Note 9 2 3 5 10 2" xfId="15366" xr:uid="{00000000-0005-0000-0000-0000693B0000}"/>
    <cellStyle name="Note 9 2 3 5 11" xfId="15367" xr:uid="{00000000-0005-0000-0000-00006A3B0000}"/>
    <cellStyle name="Note 9 2 3 5 11 2" xfId="15368" xr:uid="{00000000-0005-0000-0000-00006B3B0000}"/>
    <cellStyle name="Note 9 2 3 5 12" xfId="15369" xr:uid="{00000000-0005-0000-0000-00006C3B0000}"/>
    <cellStyle name="Note 9 2 3 5 12 2" xfId="15370" xr:uid="{00000000-0005-0000-0000-00006D3B0000}"/>
    <cellStyle name="Note 9 2 3 5 13" xfId="15371" xr:uid="{00000000-0005-0000-0000-00006E3B0000}"/>
    <cellStyle name="Note 9 2 3 5 13 2" xfId="15372" xr:uid="{00000000-0005-0000-0000-00006F3B0000}"/>
    <cellStyle name="Note 9 2 3 5 14" xfId="15373" xr:uid="{00000000-0005-0000-0000-0000703B0000}"/>
    <cellStyle name="Note 9 2 3 5 14 2" xfId="15374" xr:uid="{00000000-0005-0000-0000-0000713B0000}"/>
    <cellStyle name="Note 9 2 3 5 15" xfId="15375" xr:uid="{00000000-0005-0000-0000-0000723B0000}"/>
    <cellStyle name="Note 9 2 3 5 15 2" xfId="15376" xr:uid="{00000000-0005-0000-0000-0000733B0000}"/>
    <cellStyle name="Note 9 2 3 5 16" xfId="15377" xr:uid="{00000000-0005-0000-0000-0000743B0000}"/>
    <cellStyle name="Note 9 2 3 5 2" xfId="15378" xr:uid="{00000000-0005-0000-0000-0000753B0000}"/>
    <cellStyle name="Note 9 2 3 5 2 2" xfId="15379" xr:uid="{00000000-0005-0000-0000-0000763B0000}"/>
    <cellStyle name="Note 9 2 3 5 3" xfId="15380" xr:uid="{00000000-0005-0000-0000-0000773B0000}"/>
    <cellStyle name="Note 9 2 3 5 3 2" xfId="15381" xr:uid="{00000000-0005-0000-0000-0000783B0000}"/>
    <cellStyle name="Note 9 2 3 5 4" xfId="15382" xr:uid="{00000000-0005-0000-0000-0000793B0000}"/>
    <cellStyle name="Note 9 2 3 5 4 2" xfId="15383" xr:uid="{00000000-0005-0000-0000-00007A3B0000}"/>
    <cellStyle name="Note 9 2 3 5 5" xfId="15384" xr:uid="{00000000-0005-0000-0000-00007B3B0000}"/>
    <cellStyle name="Note 9 2 3 5 5 2" xfId="15385" xr:uid="{00000000-0005-0000-0000-00007C3B0000}"/>
    <cellStyle name="Note 9 2 3 5 6" xfId="15386" xr:uid="{00000000-0005-0000-0000-00007D3B0000}"/>
    <cellStyle name="Note 9 2 3 5 6 2" xfId="15387" xr:uid="{00000000-0005-0000-0000-00007E3B0000}"/>
    <cellStyle name="Note 9 2 3 5 7" xfId="15388" xr:uid="{00000000-0005-0000-0000-00007F3B0000}"/>
    <cellStyle name="Note 9 2 3 5 7 2" xfId="15389" xr:uid="{00000000-0005-0000-0000-0000803B0000}"/>
    <cellStyle name="Note 9 2 3 5 8" xfId="15390" xr:uid="{00000000-0005-0000-0000-0000813B0000}"/>
    <cellStyle name="Note 9 2 3 5 8 2" xfId="15391" xr:uid="{00000000-0005-0000-0000-0000823B0000}"/>
    <cellStyle name="Note 9 2 3 5 9" xfId="15392" xr:uid="{00000000-0005-0000-0000-0000833B0000}"/>
    <cellStyle name="Note 9 2 3 5 9 2" xfId="15393" xr:uid="{00000000-0005-0000-0000-0000843B0000}"/>
    <cellStyle name="Note 9 2 3 6" xfId="15394" xr:uid="{00000000-0005-0000-0000-0000853B0000}"/>
    <cellStyle name="Note 9 2 3 6 10" xfId="15395" xr:uid="{00000000-0005-0000-0000-0000863B0000}"/>
    <cellStyle name="Note 9 2 3 6 10 2" xfId="15396" xr:uid="{00000000-0005-0000-0000-0000873B0000}"/>
    <cellStyle name="Note 9 2 3 6 11" xfId="15397" xr:uid="{00000000-0005-0000-0000-0000883B0000}"/>
    <cellStyle name="Note 9 2 3 6 11 2" xfId="15398" xr:uid="{00000000-0005-0000-0000-0000893B0000}"/>
    <cellStyle name="Note 9 2 3 6 12" xfId="15399" xr:uid="{00000000-0005-0000-0000-00008A3B0000}"/>
    <cellStyle name="Note 9 2 3 6 12 2" xfId="15400" xr:uid="{00000000-0005-0000-0000-00008B3B0000}"/>
    <cellStyle name="Note 9 2 3 6 13" xfId="15401" xr:uid="{00000000-0005-0000-0000-00008C3B0000}"/>
    <cellStyle name="Note 9 2 3 6 13 2" xfId="15402" xr:uid="{00000000-0005-0000-0000-00008D3B0000}"/>
    <cellStyle name="Note 9 2 3 6 14" xfId="15403" xr:uid="{00000000-0005-0000-0000-00008E3B0000}"/>
    <cellStyle name="Note 9 2 3 6 14 2" xfId="15404" xr:uid="{00000000-0005-0000-0000-00008F3B0000}"/>
    <cellStyle name="Note 9 2 3 6 15" xfId="15405" xr:uid="{00000000-0005-0000-0000-0000903B0000}"/>
    <cellStyle name="Note 9 2 3 6 2" xfId="15406" xr:uid="{00000000-0005-0000-0000-0000913B0000}"/>
    <cellStyle name="Note 9 2 3 6 2 2" xfId="15407" xr:uid="{00000000-0005-0000-0000-0000923B0000}"/>
    <cellStyle name="Note 9 2 3 6 3" xfId="15408" xr:uid="{00000000-0005-0000-0000-0000933B0000}"/>
    <cellStyle name="Note 9 2 3 6 3 2" xfId="15409" xr:uid="{00000000-0005-0000-0000-0000943B0000}"/>
    <cellStyle name="Note 9 2 3 6 4" xfId="15410" xr:uid="{00000000-0005-0000-0000-0000953B0000}"/>
    <cellStyle name="Note 9 2 3 6 4 2" xfId="15411" xr:uid="{00000000-0005-0000-0000-0000963B0000}"/>
    <cellStyle name="Note 9 2 3 6 5" xfId="15412" xr:uid="{00000000-0005-0000-0000-0000973B0000}"/>
    <cellStyle name="Note 9 2 3 6 5 2" xfId="15413" xr:uid="{00000000-0005-0000-0000-0000983B0000}"/>
    <cellStyle name="Note 9 2 3 6 6" xfId="15414" xr:uid="{00000000-0005-0000-0000-0000993B0000}"/>
    <cellStyle name="Note 9 2 3 6 6 2" xfId="15415" xr:uid="{00000000-0005-0000-0000-00009A3B0000}"/>
    <cellStyle name="Note 9 2 3 6 7" xfId="15416" xr:uid="{00000000-0005-0000-0000-00009B3B0000}"/>
    <cellStyle name="Note 9 2 3 6 7 2" xfId="15417" xr:uid="{00000000-0005-0000-0000-00009C3B0000}"/>
    <cellStyle name="Note 9 2 3 6 8" xfId="15418" xr:uid="{00000000-0005-0000-0000-00009D3B0000}"/>
    <cellStyle name="Note 9 2 3 6 8 2" xfId="15419" xr:uid="{00000000-0005-0000-0000-00009E3B0000}"/>
    <cellStyle name="Note 9 2 3 6 9" xfId="15420" xr:uid="{00000000-0005-0000-0000-00009F3B0000}"/>
    <cellStyle name="Note 9 2 3 6 9 2" xfId="15421" xr:uid="{00000000-0005-0000-0000-0000A03B0000}"/>
    <cellStyle name="Note 9 2 3 7" xfId="15422" xr:uid="{00000000-0005-0000-0000-0000A13B0000}"/>
    <cellStyle name="Note 9 2 3 7 2" xfId="15423" xr:uid="{00000000-0005-0000-0000-0000A23B0000}"/>
    <cellStyle name="Note 9 2 3 8" xfId="15424" xr:uid="{00000000-0005-0000-0000-0000A33B0000}"/>
    <cellStyle name="Note 9 2 3 8 2" xfId="15425" xr:uid="{00000000-0005-0000-0000-0000A43B0000}"/>
    <cellStyle name="Note 9 2 3 9" xfId="15426" xr:uid="{00000000-0005-0000-0000-0000A53B0000}"/>
    <cellStyle name="Note 9 2 3 9 2" xfId="15427" xr:uid="{00000000-0005-0000-0000-0000A63B0000}"/>
    <cellStyle name="Note 9 2 4" xfId="15428" xr:uid="{00000000-0005-0000-0000-0000A73B0000}"/>
    <cellStyle name="Note 9 2 4 10" xfId="15429" xr:uid="{00000000-0005-0000-0000-0000A83B0000}"/>
    <cellStyle name="Note 9 2 4 10 2" xfId="15430" xr:uid="{00000000-0005-0000-0000-0000A93B0000}"/>
    <cellStyle name="Note 9 2 4 11" xfId="15431" xr:uid="{00000000-0005-0000-0000-0000AA3B0000}"/>
    <cellStyle name="Note 9 2 4 11 2" xfId="15432" xr:uid="{00000000-0005-0000-0000-0000AB3B0000}"/>
    <cellStyle name="Note 9 2 4 12" xfId="15433" xr:uid="{00000000-0005-0000-0000-0000AC3B0000}"/>
    <cellStyle name="Note 9 2 4 12 2" xfId="15434" xr:uid="{00000000-0005-0000-0000-0000AD3B0000}"/>
    <cellStyle name="Note 9 2 4 13" xfId="15435" xr:uid="{00000000-0005-0000-0000-0000AE3B0000}"/>
    <cellStyle name="Note 9 2 4 13 2" xfId="15436" xr:uid="{00000000-0005-0000-0000-0000AF3B0000}"/>
    <cellStyle name="Note 9 2 4 14" xfId="15437" xr:uid="{00000000-0005-0000-0000-0000B03B0000}"/>
    <cellStyle name="Note 9 2 4 14 2" xfId="15438" xr:uid="{00000000-0005-0000-0000-0000B13B0000}"/>
    <cellStyle name="Note 9 2 4 15" xfId="15439" xr:uid="{00000000-0005-0000-0000-0000B23B0000}"/>
    <cellStyle name="Note 9 2 4 15 2" xfId="15440" xr:uid="{00000000-0005-0000-0000-0000B33B0000}"/>
    <cellStyle name="Note 9 2 4 16" xfId="15441" xr:uid="{00000000-0005-0000-0000-0000B43B0000}"/>
    <cellStyle name="Note 9 2 4 16 2" xfId="15442" xr:uid="{00000000-0005-0000-0000-0000B53B0000}"/>
    <cellStyle name="Note 9 2 4 17" xfId="15443" xr:uid="{00000000-0005-0000-0000-0000B63B0000}"/>
    <cellStyle name="Note 9 2 4 17 2" xfId="15444" xr:uid="{00000000-0005-0000-0000-0000B73B0000}"/>
    <cellStyle name="Note 9 2 4 18" xfId="15445" xr:uid="{00000000-0005-0000-0000-0000B83B0000}"/>
    <cellStyle name="Note 9 2 4 18 2" xfId="15446" xr:uid="{00000000-0005-0000-0000-0000B93B0000}"/>
    <cellStyle name="Note 9 2 4 19" xfId="15447" xr:uid="{00000000-0005-0000-0000-0000BA3B0000}"/>
    <cellStyle name="Note 9 2 4 19 2" xfId="15448" xr:uid="{00000000-0005-0000-0000-0000BB3B0000}"/>
    <cellStyle name="Note 9 2 4 2" xfId="15449" xr:uid="{00000000-0005-0000-0000-0000BC3B0000}"/>
    <cellStyle name="Note 9 2 4 2 10" xfId="15450" xr:uid="{00000000-0005-0000-0000-0000BD3B0000}"/>
    <cellStyle name="Note 9 2 4 2 10 2" xfId="15451" xr:uid="{00000000-0005-0000-0000-0000BE3B0000}"/>
    <cellStyle name="Note 9 2 4 2 11" xfId="15452" xr:uid="{00000000-0005-0000-0000-0000BF3B0000}"/>
    <cellStyle name="Note 9 2 4 2 11 2" xfId="15453" xr:uid="{00000000-0005-0000-0000-0000C03B0000}"/>
    <cellStyle name="Note 9 2 4 2 12" xfId="15454" xr:uid="{00000000-0005-0000-0000-0000C13B0000}"/>
    <cellStyle name="Note 9 2 4 2 12 2" xfId="15455" xr:uid="{00000000-0005-0000-0000-0000C23B0000}"/>
    <cellStyle name="Note 9 2 4 2 13" xfId="15456" xr:uid="{00000000-0005-0000-0000-0000C33B0000}"/>
    <cellStyle name="Note 9 2 4 2 13 2" xfId="15457" xr:uid="{00000000-0005-0000-0000-0000C43B0000}"/>
    <cellStyle name="Note 9 2 4 2 14" xfId="15458" xr:uid="{00000000-0005-0000-0000-0000C53B0000}"/>
    <cellStyle name="Note 9 2 4 2 14 2" xfId="15459" xr:uid="{00000000-0005-0000-0000-0000C63B0000}"/>
    <cellStyle name="Note 9 2 4 2 15" xfId="15460" xr:uid="{00000000-0005-0000-0000-0000C73B0000}"/>
    <cellStyle name="Note 9 2 4 2 15 2" xfId="15461" xr:uid="{00000000-0005-0000-0000-0000C83B0000}"/>
    <cellStyle name="Note 9 2 4 2 16" xfId="15462" xr:uid="{00000000-0005-0000-0000-0000C93B0000}"/>
    <cellStyle name="Note 9 2 4 2 16 2" xfId="15463" xr:uid="{00000000-0005-0000-0000-0000CA3B0000}"/>
    <cellStyle name="Note 9 2 4 2 17" xfId="15464" xr:uid="{00000000-0005-0000-0000-0000CB3B0000}"/>
    <cellStyle name="Note 9 2 4 2 17 2" xfId="15465" xr:uid="{00000000-0005-0000-0000-0000CC3B0000}"/>
    <cellStyle name="Note 9 2 4 2 18" xfId="15466" xr:uid="{00000000-0005-0000-0000-0000CD3B0000}"/>
    <cellStyle name="Note 9 2 4 2 18 2" xfId="15467" xr:uid="{00000000-0005-0000-0000-0000CE3B0000}"/>
    <cellStyle name="Note 9 2 4 2 19" xfId="15468" xr:uid="{00000000-0005-0000-0000-0000CF3B0000}"/>
    <cellStyle name="Note 9 2 4 2 2" xfId="15469" xr:uid="{00000000-0005-0000-0000-0000D03B0000}"/>
    <cellStyle name="Note 9 2 4 2 2 2" xfId="15470" xr:uid="{00000000-0005-0000-0000-0000D13B0000}"/>
    <cellStyle name="Note 9 2 4 2 3" xfId="15471" xr:uid="{00000000-0005-0000-0000-0000D23B0000}"/>
    <cellStyle name="Note 9 2 4 2 3 2" xfId="15472" xr:uid="{00000000-0005-0000-0000-0000D33B0000}"/>
    <cellStyle name="Note 9 2 4 2 4" xfId="15473" xr:uid="{00000000-0005-0000-0000-0000D43B0000}"/>
    <cellStyle name="Note 9 2 4 2 4 2" xfId="15474" xr:uid="{00000000-0005-0000-0000-0000D53B0000}"/>
    <cellStyle name="Note 9 2 4 2 5" xfId="15475" xr:uid="{00000000-0005-0000-0000-0000D63B0000}"/>
    <cellStyle name="Note 9 2 4 2 5 2" xfId="15476" xr:uid="{00000000-0005-0000-0000-0000D73B0000}"/>
    <cellStyle name="Note 9 2 4 2 6" xfId="15477" xr:uid="{00000000-0005-0000-0000-0000D83B0000}"/>
    <cellStyle name="Note 9 2 4 2 6 2" xfId="15478" xr:uid="{00000000-0005-0000-0000-0000D93B0000}"/>
    <cellStyle name="Note 9 2 4 2 7" xfId="15479" xr:uid="{00000000-0005-0000-0000-0000DA3B0000}"/>
    <cellStyle name="Note 9 2 4 2 7 2" xfId="15480" xr:uid="{00000000-0005-0000-0000-0000DB3B0000}"/>
    <cellStyle name="Note 9 2 4 2 8" xfId="15481" xr:uid="{00000000-0005-0000-0000-0000DC3B0000}"/>
    <cellStyle name="Note 9 2 4 2 8 2" xfId="15482" xr:uid="{00000000-0005-0000-0000-0000DD3B0000}"/>
    <cellStyle name="Note 9 2 4 2 9" xfId="15483" xr:uid="{00000000-0005-0000-0000-0000DE3B0000}"/>
    <cellStyle name="Note 9 2 4 2 9 2" xfId="15484" xr:uid="{00000000-0005-0000-0000-0000DF3B0000}"/>
    <cellStyle name="Note 9 2 4 20" xfId="15485" xr:uid="{00000000-0005-0000-0000-0000E03B0000}"/>
    <cellStyle name="Note 9 2 4 3" xfId="15486" xr:uid="{00000000-0005-0000-0000-0000E13B0000}"/>
    <cellStyle name="Note 9 2 4 3 10" xfId="15487" xr:uid="{00000000-0005-0000-0000-0000E23B0000}"/>
    <cellStyle name="Note 9 2 4 3 10 2" xfId="15488" xr:uid="{00000000-0005-0000-0000-0000E33B0000}"/>
    <cellStyle name="Note 9 2 4 3 11" xfId="15489" xr:uid="{00000000-0005-0000-0000-0000E43B0000}"/>
    <cellStyle name="Note 9 2 4 3 11 2" xfId="15490" xr:uid="{00000000-0005-0000-0000-0000E53B0000}"/>
    <cellStyle name="Note 9 2 4 3 12" xfId="15491" xr:uid="{00000000-0005-0000-0000-0000E63B0000}"/>
    <cellStyle name="Note 9 2 4 3 12 2" xfId="15492" xr:uid="{00000000-0005-0000-0000-0000E73B0000}"/>
    <cellStyle name="Note 9 2 4 3 13" xfId="15493" xr:uid="{00000000-0005-0000-0000-0000E83B0000}"/>
    <cellStyle name="Note 9 2 4 3 13 2" xfId="15494" xr:uid="{00000000-0005-0000-0000-0000E93B0000}"/>
    <cellStyle name="Note 9 2 4 3 14" xfId="15495" xr:uid="{00000000-0005-0000-0000-0000EA3B0000}"/>
    <cellStyle name="Note 9 2 4 3 14 2" xfId="15496" xr:uid="{00000000-0005-0000-0000-0000EB3B0000}"/>
    <cellStyle name="Note 9 2 4 3 15" xfId="15497" xr:uid="{00000000-0005-0000-0000-0000EC3B0000}"/>
    <cellStyle name="Note 9 2 4 3 15 2" xfId="15498" xr:uid="{00000000-0005-0000-0000-0000ED3B0000}"/>
    <cellStyle name="Note 9 2 4 3 16" xfId="15499" xr:uid="{00000000-0005-0000-0000-0000EE3B0000}"/>
    <cellStyle name="Note 9 2 4 3 16 2" xfId="15500" xr:uid="{00000000-0005-0000-0000-0000EF3B0000}"/>
    <cellStyle name="Note 9 2 4 3 17" xfId="15501" xr:uid="{00000000-0005-0000-0000-0000F03B0000}"/>
    <cellStyle name="Note 9 2 4 3 17 2" xfId="15502" xr:uid="{00000000-0005-0000-0000-0000F13B0000}"/>
    <cellStyle name="Note 9 2 4 3 18" xfId="15503" xr:uid="{00000000-0005-0000-0000-0000F23B0000}"/>
    <cellStyle name="Note 9 2 4 3 2" xfId="15504" xr:uid="{00000000-0005-0000-0000-0000F33B0000}"/>
    <cellStyle name="Note 9 2 4 3 2 2" xfId="15505" xr:uid="{00000000-0005-0000-0000-0000F43B0000}"/>
    <cellStyle name="Note 9 2 4 3 3" xfId="15506" xr:uid="{00000000-0005-0000-0000-0000F53B0000}"/>
    <cellStyle name="Note 9 2 4 3 3 2" xfId="15507" xr:uid="{00000000-0005-0000-0000-0000F63B0000}"/>
    <cellStyle name="Note 9 2 4 3 4" xfId="15508" xr:uid="{00000000-0005-0000-0000-0000F73B0000}"/>
    <cellStyle name="Note 9 2 4 3 4 2" xfId="15509" xr:uid="{00000000-0005-0000-0000-0000F83B0000}"/>
    <cellStyle name="Note 9 2 4 3 5" xfId="15510" xr:uid="{00000000-0005-0000-0000-0000F93B0000}"/>
    <cellStyle name="Note 9 2 4 3 5 2" xfId="15511" xr:uid="{00000000-0005-0000-0000-0000FA3B0000}"/>
    <cellStyle name="Note 9 2 4 3 6" xfId="15512" xr:uid="{00000000-0005-0000-0000-0000FB3B0000}"/>
    <cellStyle name="Note 9 2 4 3 6 2" xfId="15513" xr:uid="{00000000-0005-0000-0000-0000FC3B0000}"/>
    <cellStyle name="Note 9 2 4 3 7" xfId="15514" xr:uid="{00000000-0005-0000-0000-0000FD3B0000}"/>
    <cellStyle name="Note 9 2 4 3 7 2" xfId="15515" xr:uid="{00000000-0005-0000-0000-0000FE3B0000}"/>
    <cellStyle name="Note 9 2 4 3 8" xfId="15516" xr:uid="{00000000-0005-0000-0000-0000FF3B0000}"/>
    <cellStyle name="Note 9 2 4 3 8 2" xfId="15517" xr:uid="{00000000-0005-0000-0000-0000003C0000}"/>
    <cellStyle name="Note 9 2 4 3 9" xfId="15518" xr:uid="{00000000-0005-0000-0000-0000013C0000}"/>
    <cellStyle name="Note 9 2 4 3 9 2" xfId="15519" xr:uid="{00000000-0005-0000-0000-0000023C0000}"/>
    <cellStyle name="Note 9 2 4 4" xfId="15520" xr:uid="{00000000-0005-0000-0000-0000033C0000}"/>
    <cellStyle name="Note 9 2 4 4 10" xfId="15521" xr:uid="{00000000-0005-0000-0000-0000043C0000}"/>
    <cellStyle name="Note 9 2 4 4 10 2" xfId="15522" xr:uid="{00000000-0005-0000-0000-0000053C0000}"/>
    <cellStyle name="Note 9 2 4 4 11" xfId="15523" xr:uid="{00000000-0005-0000-0000-0000063C0000}"/>
    <cellStyle name="Note 9 2 4 4 11 2" xfId="15524" xr:uid="{00000000-0005-0000-0000-0000073C0000}"/>
    <cellStyle name="Note 9 2 4 4 12" xfId="15525" xr:uid="{00000000-0005-0000-0000-0000083C0000}"/>
    <cellStyle name="Note 9 2 4 4 12 2" xfId="15526" xr:uid="{00000000-0005-0000-0000-0000093C0000}"/>
    <cellStyle name="Note 9 2 4 4 13" xfId="15527" xr:uid="{00000000-0005-0000-0000-00000A3C0000}"/>
    <cellStyle name="Note 9 2 4 4 13 2" xfId="15528" xr:uid="{00000000-0005-0000-0000-00000B3C0000}"/>
    <cellStyle name="Note 9 2 4 4 14" xfId="15529" xr:uid="{00000000-0005-0000-0000-00000C3C0000}"/>
    <cellStyle name="Note 9 2 4 4 14 2" xfId="15530" xr:uid="{00000000-0005-0000-0000-00000D3C0000}"/>
    <cellStyle name="Note 9 2 4 4 15" xfId="15531" xr:uid="{00000000-0005-0000-0000-00000E3C0000}"/>
    <cellStyle name="Note 9 2 4 4 15 2" xfId="15532" xr:uid="{00000000-0005-0000-0000-00000F3C0000}"/>
    <cellStyle name="Note 9 2 4 4 16" xfId="15533" xr:uid="{00000000-0005-0000-0000-0000103C0000}"/>
    <cellStyle name="Note 9 2 4 4 2" xfId="15534" xr:uid="{00000000-0005-0000-0000-0000113C0000}"/>
    <cellStyle name="Note 9 2 4 4 2 2" xfId="15535" xr:uid="{00000000-0005-0000-0000-0000123C0000}"/>
    <cellStyle name="Note 9 2 4 4 3" xfId="15536" xr:uid="{00000000-0005-0000-0000-0000133C0000}"/>
    <cellStyle name="Note 9 2 4 4 3 2" xfId="15537" xr:uid="{00000000-0005-0000-0000-0000143C0000}"/>
    <cellStyle name="Note 9 2 4 4 4" xfId="15538" xr:uid="{00000000-0005-0000-0000-0000153C0000}"/>
    <cellStyle name="Note 9 2 4 4 4 2" xfId="15539" xr:uid="{00000000-0005-0000-0000-0000163C0000}"/>
    <cellStyle name="Note 9 2 4 4 5" xfId="15540" xr:uid="{00000000-0005-0000-0000-0000173C0000}"/>
    <cellStyle name="Note 9 2 4 4 5 2" xfId="15541" xr:uid="{00000000-0005-0000-0000-0000183C0000}"/>
    <cellStyle name="Note 9 2 4 4 6" xfId="15542" xr:uid="{00000000-0005-0000-0000-0000193C0000}"/>
    <cellStyle name="Note 9 2 4 4 6 2" xfId="15543" xr:uid="{00000000-0005-0000-0000-00001A3C0000}"/>
    <cellStyle name="Note 9 2 4 4 7" xfId="15544" xr:uid="{00000000-0005-0000-0000-00001B3C0000}"/>
    <cellStyle name="Note 9 2 4 4 7 2" xfId="15545" xr:uid="{00000000-0005-0000-0000-00001C3C0000}"/>
    <cellStyle name="Note 9 2 4 4 8" xfId="15546" xr:uid="{00000000-0005-0000-0000-00001D3C0000}"/>
    <cellStyle name="Note 9 2 4 4 8 2" xfId="15547" xr:uid="{00000000-0005-0000-0000-00001E3C0000}"/>
    <cellStyle name="Note 9 2 4 4 9" xfId="15548" xr:uid="{00000000-0005-0000-0000-00001F3C0000}"/>
    <cellStyle name="Note 9 2 4 4 9 2" xfId="15549" xr:uid="{00000000-0005-0000-0000-0000203C0000}"/>
    <cellStyle name="Note 9 2 4 5" xfId="15550" xr:uid="{00000000-0005-0000-0000-0000213C0000}"/>
    <cellStyle name="Note 9 2 4 5 10" xfId="15551" xr:uid="{00000000-0005-0000-0000-0000223C0000}"/>
    <cellStyle name="Note 9 2 4 5 10 2" xfId="15552" xr:uid="{00000000-0005-0000-0000-0000233C0000}"/>
    <cellStyle name="Note 9 2 4 5 11" xfId="15553" xr:uid="{00000000-0005-0000-0000-0000243C0000}"/>
    <cellStyle name="Note 9 2 4 5 11 2" xfId="15554" xr:uid="{00000000-0005-0000-0000-0000253C0000}"/>
    <cellStyle name="Note 9 2 4 5 12" xfId="15555" xr:uid="{00000000-0005-0000-0000-0000263C0000}"/>
    <cellStyle name="Note 9 2 4 5 12 2" xfId="15556" xr:uid="{00000000-0005-0000-0000-0000273C0000}"/>
    <cellStyle name="Note 9 2 4 5 13" xfId="15557" xr:uid="{00000000-0005-0000-0000-0000283C0000}"/>
    <cellStyle name="Note 9 2 4 5 13 2" xfId="15558" xr:uid="{00000000-0005-0000-0000-0000293C0000}"/>
    <cellStyle name="Note 9 2 4 5 14" xfId="15559" xr:uid="{00000000-0005-0000-0000-00002A3C0000}"/>
    <cellStyle name="Note 9 2 4 5 14 2" xfId="15560" xr:uid="{00000000-0005-0000-0000-00002B3C0000}"/>
    <cellStyle name="Note 9 2 4 5 15" xfId="15561" xr:uid="{00000000-0005-0000-0000-00002C3C0000}"/>
    <cellStyle name="Note 9 2 4 5 15 2" xfId="15562" xr:uid="{00000000-0005-0000-0000-00002D3C0000}"/>
    <cellStyle name="Note 9 2 4 5 16" xfId="15563" xr:uid="{00000000-0005-0000-0000-00002E3C0000}"/>
    <cellStyle name="Note 9 2 4 5 2" xfId="15564" xr:uid="{00000000-0005-0000-0000-00002F3C0000}"/>
    <cellStyle name="Note 9 2 4 5 2 2" xfId="15565" xr:uid="{00000000-0005-0000-0000-0000303C0000}"/>
    <cellStyle name="Note 9 2 4 5 3" xfId="15566" xr:uid="{00000000-0005-0000-0000-0000313C0000}"/>
    <cellStyle name="Note 9 2 4 5 3 2" xfId="15567" xr:uid="{00000000-0005-0000-0000-0000323C0000}"/>
    <cellStyle name="Note 9 2 4 5 4" xfId="15568" xr:uid="{00000000-0005-0000-0000-0000333C0000}"/>
    <cellStyle name="Note 9 2 4 5 4 2" xfId="15569" xr:uid="{00000000-0005-0000-0000-0000343C0000}"/>
    <cellStyle name="Note 9 2 4 5 5" xfId="15570" xr:uid="{00000000-0005-0000-0000-0000353C0000}"/>
    <cellStyle name="Note 9 2 4 5 5 2" xfId="15571" xr:uid="{00000000-0005-0000-0000-0000363C0000}"/>
    <cellStyle name="Note 9 2 4 5 6" xfId="15572" xr:uid="{00000000-0005-0000-0000-0000373C0000}"/>
    <cellStyle name="Note 9 2 4 5 6 2" xfId="15573" xr:uid="{00000000-0005-0000-0000-0000383C0000}"/>
    <cellStyle name="Note 9 2 4 5 7" xfId="15574" xr:uid="{00000000-0005-0000-0000-0000393C0000}"/>
    <cellStyle name="Note 9 2 4 5 7 2" xfId="15575" xr:uid="{00000000-0005-0000-0000-00003A3C0000}"/>
    <cellStyle name="Note 9 2 4 5 8" xfId="15576" xr:uid="{00000000-0005-0000-0000-00003B3C0000}"/>
    <cellStyle name="Note 9 2 4 5 8 2" xfId="15577" xr:uid="{00000000-0005-0000-0000-00003C3C0000}"/>
    <cellStyle name="Note 9 2 4 5 9" xfId="15578" xr:uid="{00000000-0005-0000-0000-00003D3C0000}"/>
    <cellStyle name="Note 9 2 4 5 9 2" xfId="15579" xr:uid="{00000000-0005-0000-0000-00003E3C0000}"/>
    <cellStyle name="Note 9 2 4 6" xfId="15580" xr:uid="{00000000-0005-0000-0000-00003F3C0000}"/>
    <cellStyle name="Note 9 2 4 6 10" xfId="15581" xr:uid="{00000000-0005-0000-0000-0000403C0000}"/>
    <cellStyle name="Note 9 2 4 6 10 2" xfId="15582" xr:uid="{00000000-0005-0000-0000-0000413C0000}"/>
    <cellStyle name="Note 9 2 4 6 11" xfId="15583" xr:uid="{00000000-0005-0000-0000-0000423C0000}"/>
    <cellStyle name="Note 9 2 4 6 11 2" xfId="15584" xr:uid="{00000000-0005-0000-0000-0000433C0000}"/>
    <cellStyle name="Note 9 2 4 6 12" xfId="15585" xr:uid="{00000000-0005-0000-0000-0000443C0000}"/>
    <cellStyle name="Note 9 2 4 6 12 2" xfId="15586" xr:uid="{00000000-0005-0000-0000-0000453C0000}"/>
    <cellStyle name="Note 9 2 4 6 13" xfId="15587" xr:uid="{00000000-0005-0000-0000-0000463C0000}"/>
    <cellStyle name="Note 9 2 4 6 13 2" xfId="15588" xr:uid="{00000000-0005-0000-0000-0000473C0000}"/>
    <cellStyle name="Note 9 2 4 6 14" xfId="15589" xr:uid="{00000000-0005-0000-0000-0000483C0000}"/>
    <cellStyle name="Note 9 2 4 6 14 2" xfId="15590" xr:uid="{00000000-0005-0000-0000-0000493C0000}"/>
    <cellStyle name="Note 9 2 4 6 15" xfId="15591" xr:uid="{00000000-0005-0000-0000-00004A3C0000}"/>
    <cellStyle name="Note 9 2 4 6 2" xfId="15592" xr:uid="{00000000-0005-0000-0000-00004B3C0000}"/>
    <cellStyle name="Note 9 2 4 6 2 2" xfId="15593" xr:uid="{00000000-0005-0000-0000-00004C3C0000}"/>
    <cellStyle name="Note 9 2 4 6 3" xfId="15594" xr:uid="{00000000-0005-0000-0000-00004D3C0000}"/>
    <cellStyle name="Note 9 2 4 6 3 2" xfId="15595" xr:uid="{00000000-0005-0000-0000-00004E3C0000}"/>
    <cellStyle name="Note 9 2 4 6 4" xfId="15596" xr:uid="{00000000-0005-0000-0000-00004F3C0000}"/>
    <cellStyle name="Note 9 2 4 6 4 2" xfId="15597" xr:uid="{00000000-0005-0000-0000-0000503C0000}"/>
    <cellStyle name="Note 9 2 4 6 5" xfId="15598" xr:uid="{00000000-0005-0000-0000-0000513C0000}"/>
    <cellStyle name="Note 9 2 4 6 5 2" xfId="15599" xr:uid="{00000000-0005-0000-0000-0000523C0000}"/>
    <cellStyle name="Note 9 2 4 6 6" xfId="15600" xr:uid="{00000000-0005-0000-0000-0000533C0000}"/>
    <cellStyle name="Note 9 2 4 6 6 2" xfId="15601" xr:uid="{00000000-0005-0000-0000-0000543C0000}"/>
    <cellStyle name="Note 9 2 4 6 7" xfId="15602" xr:uid="{00000000-0005-0000-0000-0000553C0000}"/>
    <cellStyle name="Note 9 2 4 6 7 2" xfId="15603" xr:uid="{00000000-0005-0000-0000-0000563C0000}"/>
    <cellStyle name="Note 9 2 4 6 8" xfId="15604" xr:uid="{00000000-0005-0000-0000-0000573C0000}"/>
    <cellStyle name="Note 9 2 4 6 8 2" xfId="15605" xr:uid="{00000000-0005-0000-0000-0000583C0000}"/>
    <cellStyle name="Note 9 2 4 6 9" xfId="15606" xr:uid="{00000000-0005-0000-0000-0000593C0000}"/>
    <cellStyle name="Note 9 2 4 6 9 2" xfId="15607" xr:uid="{00000000-0005-0000-0000-00005A3C0000}"/>
    <cellStyle name="Note 9 2 4 7" xfId="15608" xr:uid="{00000000-0005-0000-0000-00005B3C0000}"/>
    <cellStyle name="Note 9 2 4 7 2" xfId="15609" xr:uid="{00000000-0005-0000-0000-00005C3C0000}"/>
    <cellStyle name="Note 9 2 4 8" xfId="15610" xr:uid="{00000000-0005-0000-0000-00005D3C0000}"/>
    <cellStyle name="Note 9 2 4 8 2" xfId="15611" xr:uid="{00000000-0005-0000-0000-00005E3C0000}"/>
    <cellStyle name="Note 9 2 4 9" xfId="15612" xr:uid="{00000000-0005-0000-0000-00005F3C0000}"/>
    <cellStyle name="Note 9 2 4 9 2" xfId="15613" xr:uid="{00000000-0005-0000-0000-0000603C0000}"/>
    <cellStyle name="Note 9 2 5" xfId="15614" xr:uid="{00000000-0005-0000-0000-0000613C0000}"/>
    <cellStyle name="Note 9 2 5 10" xfId="15615" xr:uid="{00000000-0005-0000-0000-0000623C0000}"/>
    <cellStyle name="Note 9 2 5 10 2" xfId="15616" xr:uid="{00000000-0005-0000-0000-0000633C0000}"/>
    <cellStyle name="Note 9 2 5 11" xfId="15617" xr:uid="{00000000-0005-0000-0000-0000643C0000}"/>
    <cellStyle name="Note 9 2 5 11 2" xfId="15618" xr:uid="{00000000-0005-0000-0000-0000653C0000}"/>
    <cellStyle name="Note 9 2 5 12" xfId="15619" xr:uid="{00000000-0005-0000-0000-0000663C0000}"/>
    <cellStyle name="Note 9 2 5 12 2" xfId="15620" xr:uid="{00000000-0005-0000-0000-0000673C0000}"/>
    <cellStyle name="Note 9 2 5 13" xfId="15621" xr:uid="{00000000-0005-0000-0000-0000683C0000}"/>
    <cellStyle name="Note 9 2 5 13 2" xfId="15622" xr:uid="{00000000-0005-0000-0000-0000693C0000}"/>
    <cellStyle name="Note 9 2 5 14" xfId="15623" xr:uid="{00000000-0005-0000-0000-00006A3C0000}"/>
    <cellStyle name="Note 9 2 5 14 2" xfId="15624" xr:uid="{00000000-0005-0000-0000-00006B3C0000}"/>
    <cellStyle name="Note 9 2 5 15" xfId="15625" xr:uid="{00000000-0005-0000-0000-00006C3C0000}"/>
    <cellStyle name="Note 9 2 5 15 2" xfId="15626" xr:uid="{00000000-0005-0000-0000-00006D3C0000}"/>
    <cellStyle name="Note 9 2 5 16" xfId="15627" xr:uid="{00000000-0005-0000-0000-00006E3C0000}"/>
    <cellStyle name="Note 9 2 5 16 2" xfId="15628" xr:uid="{00000000-0005-0000-0000-00006F3C0000}"/>
    <cellStyle name="Note 9 2 5 17" xfId="15629" xr:uid="{00000000-0005-0000-0000-0000703C0000}"/>
    <cellStyle name="Note 9 2 5 17 2" xfId="15630" xr:uid="{00000000-0005-0000-0000-0000713C0000}"/>
    <cellStyle name="Note 9 2 5 18" xfId="15631" xr:uid="{00000000-0005-0000-0000-0000723C0000}"/>
    <cellStyle name="Note 9 2 5 18 2" xfId="15632" xr:uid="{00000000-0005-0000-0000-0000733C0000}"/>
    <cellStyle name="Note 9 2 5 19" xfId="15633" xr:uid="{00000000-0005-0000-0000-0000743C0000}"/>
    <cellStyle name="Note 9 2 5 2" xfId="15634" xr:uid="{00000000-0005-0000-0000-0000753C0000}"/>
    <cellStyle name="Note 9 2 5 2 10" xfId="15635" xr:uid="{00000000-0005-0000-0000-0000763C0000}"/>
    <cellStyle name="Note 9 2 5 2 10 2" xfId="15636" xr:uid="{00000000-0005-0000-0000-0000773C0000}"/>
    <cellStyle name="Note 9 2 5 2 11" xfId="15637" xr:uid="{00000000-0005-0000-0000-0000783C0000}"/>
    <cellStyle name="Note 9 2 5 2 11 2" xfId="15638" xr:uid="{00000000-0005-0000-0000-0000793C0000}"/>
    <cellStyle name="Note 9 2 5 2 12" xfId="15639" xr:uid="{00000000-0005-0000-0000-00007A3C0000}"/>
    <cellStyle name="Note 9 2 5 2 12 2" xfId="15640" xr:uid="{00000000-0005-0000-0000-00007B3C0000}"/>
    <cellStyle name="Note 9 2 5 2 13" xfId="15641" xr:uid="{00000000-0005-0000-0000-00007C3C0000}"/>
    <cellStyle name="Note 9 2 5 2 13 2" xfId="15642" xr:uid="{00000000-0005-0000-0000-00007D3C0000}"/>
    <cellStyle name="Note 9 2 5 2 14" xfId="15643" xr:uid="{00000000-0005-0000-0000-00007E3C0000}"/>
    <cellStyle name="Note 9 2 5 2 14 2" xfId="15644" xr:uid="{00000000-0005-0000-0000-00007F3C0000}"/>
    <cellStyle name="Note 9 2 5 2 15" xfId="15645" xr:uid="{00000000-0005-0000-0000-0000803C0000}"/>
    <cellStyle name="Note 9 2 5 2 15 2" xfId="15646" xr:uid="{00000000-0005-0000-0000-0000813C0000}"/>
    <cellStyle name="Note 9 2 5 2 16" xfId="15647" xr:uid="{00000000-0005-0000-0000-0000823C0000}"/>
    <cellStyle name="Note 9 2 5 2 16 2" xfId="15648" xr:uid="{00000000-0005-0000-0000-0000833C0000}"/>
    <cellStyle name="Note 9 2 5 2 17" xfId="15649" xr:uid="{00000000-0005-0000-0000-0000843C0000}"/>
    <cellStyle name="Note 9 2 5 2 17 2" xfId="15650" xr:uid="{00000000-0005-0000-0000-0000853C0000}"/>
    <cellStyle name="Note 9 2 5 2 18" xfId="15651" xr:uid="{00000000-0005-0000-0000-0000863C0000}"/>
    <cellStyle name="Note 9 2 5 2 2" xfId="15652" xr:uid="{00000000-0005-0000-0000-0000873C0000}"/>
    <cellStyle name="Note 9 2 5 2 2 2" xfId="15653" xr:uid="{00000000-0005-0000-0000-0000883C0000}"/>
    <cellStyle name="Note 9 2 5 2 3" xfId="15654" xr:uid="{00000000-0005-0000-0000-0000893C0000}"/>
    <cellStyle name="Note 9 2 5 2 3 2" xfId="15655" xr:uid="{00000000-0005-0000-0000-00008A3C0000}"/>
    <cellStyle name="Note 9 2 5 2 4" xfId="15656" xr:uid="{00000000-0005-0000-0000-00008B3C0000}"/>
    <cellStyle name="Note 9 2 5 2 4 2" xfId="15657" xr:uid="{00000000-0005-0000-0000-00008C3C0000}"/>
    <cellStyle name="Note 9 2 5 2 5" xfId="15658" xr:uid="{00000000-0005-0000-0000-00008D3C0000}"/>
    <cellStyle name="Note 9 2 5 2 5 2" xfId="15659" xr:uid="{00000000-0005-0000-0000-00008E3C0000}"/>
    <cellStyle name="Note 9 2 5 2 6" xfId="15660" xr:uid="{00000000-0005-0000-0000-00008F3C0000}"/>
    <cellStyle name="Note 9 2 5 2 6 2" xfId="15661" xr:uid="{00000000-0005-0000-0000-0000903C0000}"/>
    <cellStyle name="Note 9 2 5 2 7" xfId="15662" xr:uid="{00000000-0005-0000-0000-0000913C0000}"/>
    <cellStyle name="Note 9 2 5 2 7 2" xfId="15663" xr:uid="{00000000-0005-0000-0000-0000923C0000}"/>
    <cellStyle name="Note 9 2 5 2 8" xfId="15664" xr:uid="{00000000-0005-0000-0000-0000933C0000}"/>
    <cellStyle name="Note 9 2 5 2 8 2" xfId="15665" xr:uid="{00000000-0005-0000-0000-0000943C0000}"/>
    <cellStyle name="Note 9 2 5 2 9" xfId="15666" xr:uid="{00000000-0005-0000-0000-0000953C0000}"/>
    <cellStyle name="Note 9 2 5 2 9 2" xfId="15667" xr:uid="{00000000-0005-0000-0000-0000963C0000}"/>
    <cellStyle name="Note 9 2 5 3" xfId="15668" xr:uid="{00000000-0005-0000-0000-0000973C0000}"/>
    <cellStyle name="Note 9 2 5 3 10" xfId="15669" xr:uid="{00000000-0005-0000-0000-0000983C0000}"/>
    <cellStyle name="Note 9 2 5 3 10 2" xfId="15670" xr:uid="{00000000-0005-0000-0000-0000993C0000}"/>
    <cellStyle name="Note 9 2 5 3 11" xfId="15671" xr:uid="{00000000-0005-0000-0000-00009A3C0000}"/>
    <cellStyle name="Note 9 2 5 3 11 2" xfId="15672" xr:uid="{00000000-0005-0000-0000-00009B3C0000}"/>
    <cellStyle name="Note 9 2 5 3 12" xfId="15673" xr:uid="{00000000-0005-0000-0000-00009C3C0000}"/>
    <cellStyle name="Note 9 2 5 3 12 2" xfId="15674" xr:uid="{00000000-0005-0000-0000-00009D3C0000}"/>
    <cellStyle name="Note 9 2 5 3 13" xfId="15675" xr:uid="{00000000-0005-0000-0000-00009E3C0000}"/>
    <cellStyle name="Note 9 2 5 3 13 2" xfId="15676" xr:uid="{00000000-0005-0000-0000-00009F3C0000}"/>
    <cellStyle name="Note 9 2 5 3 14" xfId="15677" xr:uid="{00000000-0005-0000-0000-0000A03C0000}"/>
    <cellStyle name="Note 9 2 5 3 14 2" xfId="15678" xr:uid="{00000000-0005-0000-0000-0000A13C0000}"/>
    <cellStyle name="Note 9 2 5 3 15" xfId="15679" xr:uid="{00000000-0005-0000-0000-0000A23C0000}"/>
    <cellStyle name="Note 9 2 5 3 15 2" xfId="15680" xr:uid="{00000000-0005-0000-0000-0000A33C0000}"/>
    <cellStyle name="Note 9 2 5 3 16" xfId="15681" xr:uid="{00000000-0005-0000-0000-0000A43C0000}"/>
    <cellStyle name="Note 9 2 5 3 2" xfId="15682" xr:uid="{00000000-0005-0000-0000-0000A53C0000}"/>
    <cellStyle name="Note 9 2 5 3 2 2" xfId="15683" xr:uid="{00000000-0005-0000-0000-0000A63C0000}"/>
    <cellStyle name="Note 9 2 5 3 3" xfId="15684" xr:uid="{00000000-0005-0000-0000-0000A73C0000}"/>
    <cellStyle name="Note 9 2 5 3 3 2" xfId="15685" xr:uid="{00000000-0005-0000-0000-0000A83C0000}"/>
    <cellStyle name="Note 9 2 5 3 4" xfId="15686" xr:uid="{00000000-0005-0000-0000-0000A93C0000}"/>
    <cellStyle name="Note 9 2 5 3 4 2" xfId="15687" xr:uid="{00000000-0005-0000-0000-0000AA3C0000}"/>
    <cellStyle name="Note 9 2 5 3 5" xfId="15688" xr:uid="{00000000-0005-0000-0000-0000AB3C0000}"/>
    <cellStyle name="Note 9 2 5 3 5 2" xfId="15689" xr:uid="{00000000-0005-0000-0000-0000AC3C0000}"/>
    <cellStyle name="Note 9 2 5 3 6" xfId="15690" xr:uid="{00000000-0005-0000-0000-0000AD3C0000}"/>
    <cellStyle name="Note 9 2 5 3 6 2" xfId="15691" xr:uid="{00000000-0005-0000-0000-0000AE3C0000}"/>
    <cellStyle name="Note 9 2 5 3 7" xfId="15692" xr:uid="{00000000-0005-0000-0000-0000AF3C0000}"/>
    <cellStyle name="Note 9 2 5 3 7 2" xfId="15693" xr:uid="{00000000-0005-0000-0000-0000B03C0000}"/>
    <cellStyle name="Note 9 2 5 3 8" xfId="15694" xr:uid="{00000000-0005-0000-0000-0000B13C0000}"/>
    <cellStyle name="Note 9 2 5 3 8 2" xfId="15695" xr:uid="{00000000-0005-0000-0000-0000B23C0000}"/>
    <cellStyle name="Note 9 2 5 3 9" xfId="15696" xr:uid="{00000000-0005-0000-0000-0000B33C0000}"/>
    <cellStyle name="Note 9 2 5 3 9 2" xfId="15697" xr:uid="{00000000-0005-0000-0000-0000B43C0000}"/>
    <cellStyle name="Note 9 2 5 4" xfId="15698" xr:uid="{00000000-0005-0000-0000-0000B53C0000}"/>
    <cellStyle name="Note 9 2 5 4 10" xfId="15699" xr:uid="{00000000-0005-0000-0000-0000B63C0000}"/>
    <cellStyle name="Note 9 2 5 4 10 2" xfId="15700" xr:uid="{00000000-0005-0000-0000-0000B73C0000}"/>
    <cellStyle name="Note 9 2 5 4 11" xfId="15701" xr:uid="{00000000-0005-0000-0000-0000B83C0000}"/>
    <cellStyle name="Note 9 2 5 4 11 2" xfId="15702" xr:uid="{00000000-0005-0000-0000-0000B93C0000}"/>
    <cellStyle name="Note 9 2 5 4 12" xfId="15703" xr:uid="{00000000-0005-0000-0000-0000BA3C0000}"/>
    <cellStyle name="Note 9 2 5 4 12 2" xfId="15704" xr:uid="{00000000-0005-0000-0000-0000BB3C0000}"/>
    <cellStyle name="Note 9 2 5 4 13" xfId="15705" xr:uid="{00000000-0005-0000-0000-0000BC3C0000}"/>
    <cellStyle name="Note 9 2 5 4 13 2" xfId="15706" xr:uid="{00000000-0005-0000-0000-0000BD3C0000}"/>
    <cellStyle name="Note 9 2 5 4 14" xfId="15707" xr:uid="{00000000-0005-0000-0000-0000BE3C0000}"/>
    <cellStyle name="Note 9 2 5 4 14 2" xfId="15708" xr:uid="{00000000-0005-0000-0000-0000BF3C0000}"/>
    <cellStyle name="Note 9 2 5 4 15" xfId="15709" xr:uid="{00000000-0005-0000-0000-0000C03C0000}"/>
    <cellStyle name="Note 9 2 5 4 15 2" xfId="15710" xr:uid="{00000000-0005-0000-0000-0000C13C0000}"/>
    <cellStyle name="Note 9 2 5 4 16" xfId="15711" xr:uid="{00000000-0005-0000-0000-0000C23C0000}"/>
    <cellStyle name="Note 9 2 5 4 2" xfId="15712" xr:uid="{00000000-0005-0000-0000-0000C33C0000}"/>
    <cellStyle name="Note 9 2 5 4 2 2" xfId="15713" xr:uid="{00000000-0005-0000-0000-0000C43C0000}"/>
    <cellStyle name="Note 9 2 5 4 3" xfId="15714" xr:uid="{00000000-0005-0000-0000-0000C53C0000}"/>
    <cellStyle name="Note 9 2 5 4 3 2" xfId="15715" xr:uid="{00000000-0005-0000-0000-0000C63C0000}"/>
    <cellStyle name="Note 9 2 5 4 4" xfId="15716" xr:uid="{00000000-0005-0000-0000-0000C73C0000}"/>
    <cellStyle name="Note 9 2 5 4 4 2" xfId="15717" xr:uid="{00000000-0005-0000-0000-0000C83C0000}"/>
    <cellStyle name="Note 9 2 5 4 5" xfId="15718" xr:uid="{00000000-0005-0000-0000-0000C93C0000}"/>
    <cellStyle name="Note 9 2 5 4 5 2" xfId="15719" xr:uid="{00000000-0005-0000-0000-0000CA3C0000}"/>
    <cellStyle name="Note 9 2 5 4 6" xfId="15720" xr:uid="{00000000-0005-0000-0000-0000CB3C0000}"/>
    <cellStyle name="Note 9 2 5 4 6 2" xfId="15721" xr:uid="{00000000-0005-0000-0000-0000CC3C0000}"/>
    <cellStyle name="Note 9 2 5 4 7" xfId="15722" xr:uid="{00000000-0005-0000-0000-0000CD3C0000}"/>
    <cellStyle name="Note 9 2 5 4 7 2" xfId="15723" xr:uid="{00000000-0005-0000-0000-0000CE3C0000}"/>
    <cellStyle name="Note 9 2 5 4 8" xfId="15724" xr:uid="{00000000-0005-0000-0000-0000CF3C0000}"/>
    <cellStyle name="Note 9 2 5 4 8 2" xfId="15725" xr:uid="{00000000-0005-0000-0000-0000D03C0000}"/>
    <cellStyle name="Note 9 2 5 4 9" xfId="15726" xr:uid="{00000000-0005-0000-0000-0000D13C0000}"/>
    <cellStyle name="Note 9 2 5 4 9 2" xfId="15727" xr:uid="{00000000-0005-0000-0000-0000D23C0000}"/>
    <cellStyle name="Note 9 2 5 5" xfId="15728" xr:uid="{00000000-0005-0000-0000-0000D33C0000}"/>
    <cellStyle name="Note 9 2 5 5 10" xfId="15729" xr:uid="{00000000-0005-0000-0000-0000D43C0000}"/>
    <cellStyle name="Note 9 2 5 5 10 2" xfId="15730" xr:uid="{00000000-0005-0000-0000-0000D53C0000}"/>
    <cellStyle name="Note 9 2 5 5 11" xfId="15731" xr:uid="{00000000-0005-0000-0000-0000D63C0000}"/>
    <cellStyle name="Note 9 2 5 5 11 2" xfId="15732" xr:uid="{00000000-0005-0000-0000-0000D73C0000}"/>
    <cellStyle name="Note 9 2 5 5 12" xfId="15733" xr:uid="{00000000-0005-0000-0000-0000D83C0000}"/>
    <cellStyle name="Note 9 2 5 5 12 2" xfId="15734" xr:uid="{00000000-0005-0000-0000-0000D93C0000}"/>
    <cellStyle name="Note 9 2 5 5 13" xfId="15735" xr:uid="{00000000-0005-0000-0000-0000DA3C0000}"/>
    <cellStyle name="Note 9 2 5 5 13 2" xfId="15736" xr:uid="{00000000-0005-0000-0000-0000DB3C0000}"/>
    <cellStyle name="Note 9 2 5 5 14" xfId="15737" xr:uid="{00000000-0005-0000-0000-0000DC3C0000}"/>
    <cellStyle name="Note 9 2 5 5 14 2" xfId="15738" xr:uid="{00000000-0005-0000-0000-0000DD3C0000}"/>
    <cellStyle name="Note 9 2 5 5 15" xfId="15739" xr:uid="{00000000-0005-0000-0000-0000DE3C0000}"/>
    <cellStyle name="Note 9 2 5 5 2" xfId="15740" xr:uid="{00000000-0005-0000-0000-0000DF3C0000}"/>
    <cellStyle name="Note 9 2 5 5 2 2" xfId="15741" xr:uid="{00000000-0005-0000-0000-0000E03C0000}"/>
    <cellStyle name="Note 9 2 5 5 3" xfId="15742" xr:uid="{00000000-0005-0000-0000-0000E13C0000}"/>
    <cellStyle name="Note 9 2 5 5 3 2" xfId="15743" xr:uid="{00000000-0005-0000-0000-0000E23C0000}"/>
    <cellStyle name="Note 9 2 5 5 4" xfId="15744" xr:uid="{00000000-0005-0000-0000-0000E33C0000}"/>
    <cellStyle name="Note 9 2 5 5 4 2" xfId="15745" xr:uid="{00000000-0005-0000-0000-0000E43C0000}"/>
    <cellStyle name="Note 9 2 5 5 5" xfId="15746" xr:uid="{00000000-0005-0000-0000-0000E53C0000}"/>
    <cellStyle name="Note 9 2 5 5 5 2" xfId="15747" xr:uid="{00000000-0005-0000-0000-0000E63C0000}"/>
    <cellStyle name="Note 9 2 5 5 6" xfId="15748" xr:uid="{00000000-0005-0000-0000-0000E73C0000}"/>
    <cellStyle name="Note 9 2 5 5 6 2" xfId="15749" xr:uid="{00000000-0005-0000-0000-0000E83C0000}"/>
    <cellStyle name="Note 9 2 5 5 7" xfId="15750" xr:uid="{00000000-0005-0000-0000-0000E93C0000}"/>
    <cellStyle name="Note 9 2 5 5 7 2" xfId="15751" xr:uid="{00000000-0005-0000-0000-0000EA3C0000}"/>
    <cellStyle name="Note 9 2 5 5 8" xfId="15752" xr:uid="{00000000-0005-0000-0000-0000EB3C0000}"/>
    <cellStyle name="Note 9 2 5 5 8 2" xfId="15753" xr:uid="{00000000-0005-0000-0000-0000EC3C0000}"/>
    <cellStyle name="Note 9 2 5 5 9" xfId="15754" xr:uid="{00000000-0005-0000-0000-0000ED3C0000}"/>
    <cellStyle name="Note 9 2 5 5 9 2" xfId="15755" xr:uid="{00000000-0005-0000-0000-0000EE3C0000}"/>
    <cellStyle name="Note 9 2 5 6" xfId="15756" xr:uid="{00000000-0005-0000-0000-0000EF3C0000}"/>
    <cellStyle name="Note 9 2 5 6 2" xfId="15757" xr:uid="{00000000-0005-0000-0000-0000F03C0000}"/>
    <cellStyle name="Note 9 2 5 7" xfId="15758" xr:uid="{00000000-0005-0000-0000-0000F13C0000}"/>
    <cellStyle name="Note 9 2 5 7 2" xfId="15759" xr:uid="{00000000-0005-0000-0000-0000F23C0000}"/>
    <cellStyle name="Note 9 2 5 8" xfId="15760" xr:uid="{00000000-0005-0000-0000-0000F33C0000}"/>
    <cellStyle name="Note 9 2 5 8 2" xfId="15761" xr:uid="{00000000-0005-0000-0000-0000F43C0000}"/>
    <cellStyle name="Note 9 2 5 9" xfId="15762" xr:uid="{00000000-0005-0000-0000-0000F53C0000}"/>
    <cellStyle name="Note 9 2 5 9 2" xfId="15763" xr:uid="{00000000-0005-0000-0000-0000F63C0000}"/>
    <cellStyle name="Note 9 2 6" xfId="15764" xr:uid="{00000000-0005-0000-0000-0000F73C0000}"/>
    <cellStyle name="Note 9 2 6 10" xfId="15765" xr:uid="{00000000-0005-0000-0000-0000F83C0000}"/>
    <cellStyle name="Note 9 2 6 10 2" xfId="15766" xr:uid="{00000000-0005-0000-0000-0000F93C0000}"/>
    <cellStyle name="Note 9 2 6 11" xfId="15767" xr:uid="{00000000-0005-0000-0000-0000FA3C0000}"/>
    <cellStyle name="Note 9 2 6 11 2" xfId="15768" xr:uid="{00000000-0005-0000-0000-0000FB3C0000}"/>
    <cellStyle name="Note 9 2 6 12" xfId="15769" xr:uid="{00000000-0005-0000-0000-0000FC3C0000}"/>
    <cellStyle name="Note 9 2 6 12 2" xfId="15770" xr:uid="{00000000-0005-0000-0000-0000FD3C0000}"/>
    <cellStyle name="Note 9 2 6 13" xfId="15771" xr:uid="{00000000-0005-0000-0000-0000FE3C0000}"/>
    <cellStyle name="Note 9 2 6 13 2" xfId="15772" xr:uid="{00000000-0005-0000-0000-0000FF3C0000}"/>
    <cellStyle name="Note 9 2 6 14" xfId="15773" xr:uid="{00000000-0005-0000-0000-0000003D0000}"/>
    <cellStyle name="Note 9 2 6 14 2" xfId="15774" xr:uid="{00000000-0005-0000-0000-0000013D0000}"/>
    <cellStyle name="Note 9 2 6 15" xfId="15775" xr:uid="{00000000-0005-0000-0000-0000023D0000}"/>
    <cellStyle name="Note 9 2 6 15 2" xfId="15776" xr:uid="{00000000-0005-0000-0000-0000033D0000}"/>
    <cellStyle name="Note 9 2 6 16" xfId="15777" xr:uid="{00000000-0005-0000-0000-0000043D0000}"/>
    <cellStyle name="Note 9 2 6 16 2" xfId="15778" xr:uid="{00000000-0005-0000-0000-0000053D0000}"/>
    <cellStyle name="Note 9 2 6 17" xfId="15779" xr:uid="{00000000-0005-0000-0000-0000063D0000}"/>
    <cellStyle name="Note 9 2 6 17 2" xfId="15780" xr:uid="{00000000-0005-0000-0000-0000073D0000}"/>
    <cellStyle name="Note 9 2 6 18" xfId="15781" xr:uid="{00000000-0005-0000-0000-0000083D0000}"/>
    <cellStyle name="Note 9 2 6 18 2" xfId="15782" xr:uid="{00000000-0005-0000-0000-0000093D0000}"/>
    <cellStyle name="Note 9 2 6 19" xfId="15783" xr:uid="{00000000-0005-0000-0000-00000A3D0000}"/>
    <cellStyle name="Note 9 2 6 2" xfId="15784" xr:uid="{00000000-0005-0000-0000-00000B3D0000}"/>
    <cellStyle name="Note 9 2 6 2 10" xfId="15785" xr:uid="{00000000-0005-0000-0000-00000C3D0000}"/>
    <cellStyle name="Note 9 2 6 2 10 2" xfId="15786" xr:uid="{00000000-0005-0000-0000-00000D3D0000}"/>
    <cellStyle name="Note 9 2 6 2 11" xfId="15787" xr:uid="{00000000-0005-0000-0000-00000E3D0000}"/>
    <cellStyle name="Note 9 2 6 2 11 2" xfId="15788" xr:uid="{00000000-0005-0000-0000-00000F3D0000}"/>
    <cellStyle name="Note 9 2 6 2 12" xfId="15789" xr:uid="{00000000-0005-0000-0000-0000103D0000}"/>
    <cellStyle name="Note 9 2 6 2 12 2" xfId="15790" xr:uid="{00000000-0005-0000-0000-0000113D0000}"/>
    <cellStyle name="Note 9 2 6 2 13" xfId="15791" xr:uid="{00000000-0005-0000-0000-0000123D0000}"/>
    <cellStyle name="Note 9 2 6 2 13 2" xfId="15792" xr:uid="{00000000-0005-0000-0000-0000133D0000}"/>
    <cellStyle name="Note 9 2 6 2 14" xfId="15793" xr:uid="{00000000-0005-0000-0000-0000143D0000}"/>
    <cellStyle name="Note 9 2 6 2 14 2" xfId="15794" xr:uid="{00000000-0005-0000-0000-0000153D0000}"/>
    <cellStyle name="Note 9 2 6 2 15" xfId="15795" xr:uid="{00000000-0005-0000-0000-0000163D0000}"/>
    <cellStyle name="Note 9 2 6 2 15 2" xfId="15796" xr:uid="{00000000-0005-0000-0000-0000173D0000}"/>
    <cellStyle name="Note 9 2 6 2 16" xfId="15797" xr:uid="{00000000-0005-0000-0000-0000183D0000}"/>
    <cellStyle name="Note 9 2 6 2 16 2" xfId="15798" xr:uid="{00000000-0005-0000-0000-0000193D0000}"/>
    <cellStyle name="Note 9 2 6 2 17" xfId="15799" xr:uid="{00000000-0005-0000-0000-00001A3D0000}"/>
    <cellStyle name="Note 9 2 6 2 17 2" xfId="15800" xr:uid="{00000000-0005-0000-0000-00001B3D0000}"/>
    <cellStyle name="Note 9 2 6 2 18" xfId="15801" xr:uid="{00000000-0005-0000-0000-00001C3D0000}"/>
    <cellStyle name="Note 9 2 6 2 2" xfId="15802" xr:uid="{00000000-0005-0000-0000-00001D3D0000}"/>
    <cellStyle name="Note 9 2 6 2 2 2" xfId="15803" xr:uid="{00000000-0005-0000-0000-00001E3D0000}"/>
    <cellStyle name="Note 9 2 6 2 3" xfId="15804" xr:uid="{00000000-0005-0000-0000-00001F3D0000}"/>
    <cellStyle name="Note 9 2 6 2 3 2" xfId="15805" xr:uid="{00000000-0005-0000-0000-0000203D0000}"/>
    <cellStyle name="Note 9 2 6 2 4" xfId="15806" xr:uid="{00000000-0005-0000-0000-0000213D0000}"/>
    <cellStyle name="Note 9 2 6 2 4 2" xfId="15807" xr:uid="{00000000-0005-0000-0000-0000223D0000}"/>
    <cellStyle name="Note 9 2 6 2 5" xfId="15808" xr:uid="{00000000-0005-0000-0000-0000233D0000}"/>
    <cellStyle name="Note 9 2 6 2 5 2" xfId="15809" xr:uid="{00000000-0005-0000-0000-0000243D0000}"/>
    <cellStyle name="Note 9 2 6 2 6" xfId="15810" xr:uid="{00000000-0005-0000-0000-0000253D0000}"/>
    <cellStyle name="Note 9 2 6 2 6 2" xfId="15811" xr:uid="{00000000-0005-0000-0000-0000263D0000}"/>
    <cellStyle name="Note 9 2 6 2 7" xfId="15812" xr:uid="{00000000-0005-0000-0000-0000273D0000}"/>
    <cellStyle name="Note 9 2 6 2 7 2" xfId="15813" xr:uid="{00000000-0005-0000-0000-0000283D0000}"/>
    <cellStyle name="Note 9 2 6 2 8" xfId="15814" xr:uid="{00000000-0005-0000-0000-0000293D0000}"/>
    <cellStyle name="Note 9 2 6 2 8 2" xfId="15815" xr:uid="{00000000-0005-0000-0000-00002A3D0000}"/>
    <cellStyle name="Note 9 2 6 2 9" xfId="15816" xr:uid="{00000000-0005-0000-0000-00002B3D0000}"/>
    <cellStyle name="Note 9 2 6 2 9 2" xfId="15817" xr:uid="{00000000-0005-0000-0000-00002C3D0000}"/>
    <cellStyle name="Note 9 2 6 3" xfId="15818" xr:uid="{00000000-0005-0000-0000-00002D3D0000}"/>
    <cellStyle name="Note 9 2 6 3 10" xfId="15819" xr:uid="{00000000-0005-0000-0000-00002E3D0000}"/>
    <cellStyle name="Note 9 2 6 3 10 2" xfId="15820" xr:uid="{00000000-0005-0000-0000-00002F3D0000}"/>
    <cellStyle name="Note 9 2 6 3 11" xfId="15821" xr:uid="{00000000-0005-0000-0000-0000303D0000}"/>
    <cellStyle name="Note 9 2 6 3 11 2" xfId="15822" xr:uid="{00000000-0005-0000-0000-0000313D0000}"/>
    <cellStyle name="Note 9 2 6 3 12" xfId="15823" xr:uid="{00000000-0005-0000-0000-0000323D0000}"/>
    <cellStyle name="Note 9 2 6 3 12 2" xfId="15824" xr:uid="{00000000-0005-0000-0000-0000333D0000}"/>
    <cellStyle name="Note 9 2 6 3 13" xfId="15825" xr:uid="{00000000-0005-0000-0000-0000343D0000}"/>
    <cellStyle name="Note 9 2 6 3 13 2" xfId="15826" xr:uid="{00000000-0005-0000-0000-0000353D0000}"/>
    <cellStyle name="Note 9 2 6 3 14" xfId="15827" xr:uid="{00000000-0005-0000-0000-0000363D0000}"/>
    <cellStyle name="Note 9 2 6 3 14 2" xfId="15828" xr:uid="{00000000-0005-0000-0000-0000373D0000}"/>
    <cellStyle name="Note 9 2 6 3 15" xfId="15829" xr:uid="{00000000-0005-0000-0000-0000383D0000}"/>
    <cellStyle name="Note 9 2 6 3 15 2" xfId="15830" xr:uid="{00000000-0005-0000-0000-0000393D0000}"/>
    <cellStyle name="Note 9 2 6 3 16" xfId="15831" xr:uid="{00000000-0005-0000-0000-00003A3D0000}"/>
    <cellStyle name="Note 9 2 6 3 2" xfId="15832" xr:uid="{00000000-0005-0000-0000-00003B3D0000}"/>
    <cellStyle name="Note 9 2 6 3 2 2" xfId="15833" xr:uid="{00000000-0005-0000-0000-00003C3D0000}"/>
    <cellStyle name="Note 9 2 6 3 3" xfId="15834" xr:uid="{00000000-0005-0000-0000-00003D3D0000}"/>
    <cellStyle name="Note 9 2 6 3 3 2" xfId="15835" xr:uid="{00000000-0005-0000-0000-00003E3D0000}"/>
    <cellStyle name="Note 9 2 6 3 4" xfId="15836" xr:uid="{00000000-0005-0000-0000-00003F3D0000}"/>
    <cellStyle name="Note 9 2 6 3 4 2" xfId="15837" xr:uid="{00000000-0005-0000-0000-0000403D0000}"/>
    <cellStyle name="Note 9 2 6 3 5" xfId="15838" xr:uid="{00000000-0005-0000-0000-0000413D0000}"/>
    <cellStyle name="Note 9 2 6 3 5 2" xfId="15839" xr:uid="{00000000-0005-0000-0000-0000423D0000}"/>
    <cellStyle name="Note 9 2 6 3 6" xfId="15840" xr:uid="{00000000-0005-0000-0000-0000433D0000}"/>
    <cellStyle name="Note 9 2 6 3 6 2" xfId="15841" xr:uid="{00000000-0005-0000-0000-0000443D0000}"/>
    <cellStyle name="Note 9 2 6 3 7" xfId="15842" xr:uid="{00000000-0005-0000-0000-0000453D0000}"/>
    <cellStyle name="Note 9 2 6 3 7 2" xfId="15843" xr:uid="{00000000-0005-0000-0000-0000463D0000}"/>
    <cellStyle name="Note 9 2 6 3 8" xfId="15844" xr:uid="{00000000-0005-0000-0000-0000473D0000}"/>
    <cellStyle name="Note 9 2 6 3 8 2" xfId="15845" xr:uid="{00000000-0005-0000-0000-0000483D0000}"/>
    <cellStyle name="Note 9 2 6 3 9" xfId="15846" xr:uid="{00000000-0005-0000-0000-0000493D0000}"/>
    <cellStyle name="Note 9 2 6 3 9 2" xfId="15847" xr:uid="{00000000-0005-0000-0000-00004A3D0000}"/>
    <cellStyle name="Note 9 2 6 4" xfId="15848" xr:uid="{00000000-0005-0000-0000-00004B3D0000}"/>
    <cellStyle name="Note 9 2 6 4 10" xfId="15849" xr:uid="{00000000-0005-0000-0000-00004C3D0000}"/>
    <cellStyle name="Note 9 2 6 4 10 2" xfId="15850" xr:uid="{00000000-0005-0000-0000-00004D3D0000}"/>
    <cellStyle name="Note 9 2 6 4 11" xfId="15851" xr:uid="{00000000-0005-0000-0000-00004E3D0000}"/>
    <cellStyle name="Note 9 2 6 4 11 2" xfId="15852" xr:uid="{00000000-0005-0000-0000-00004F3D0000}"/>
    <cellStyle name="Note 9 2 6 4 12" xfId="15853" xr:uid="{00000000-0005-0000-0000-0000503D0000}"/>
    <cellStyle name="Note 9 2 6 4 12 2" xfId="15854" xr:uid="{00000000-0005-0000-0000-0000513D0000}"/>
    <cellStyle name="Note 9 2 6 4 13" xfId="15855" xr:uid="{00000000-0005-0000-0000-0000523D0000}"/>
    <cellStyle name="Note 9 2 6 4 13 2" xfId="15856" xr:uid="{00000000-0005-0000-0000-0000533D0000}"/>
    <cellStyle name="Note 9 2 6 4 14" xfId="15857" xr:uid="{00000000-0005-0000-0000-0000543D0000}"/>
    <cellStyle name="Note 9 2 6 4 14 2" xfId="15858" xr:uid="{00000000-0005-0000-0000-0000553D0000}"/>
    <cellStyle name="Note 9 2 6 4 15" xfId="15859" xr:uid="{00000000-0005-0000-0000-0000563D0000}"/>
    <cellStyle name="Note 9 2 6 4 15 2" xfId="15860" xr:uid="{00000000-0005-0000-0000-0000573D0000}"/>
    <cellStyle name="Note 9 2 6 4 16" xfId="15861" xr:uid="{00000000-0005-0000-0000-0000583D0000}"/>
    <cellStyle name="Note 9 2 6 4 2" xfId="15862" xr:uid="{00000000-0005-0000-0000-0000593D0000}"/>
    <cellStyle name="Note 9 2 6 4 2 2" xfId="15863" xr:uid="{00000000-0005-0000-0000-00005A3D0000}"/>
    <cellStyle name="Note 9 2 6 4 3" xfId="15864" xr:uid="{00000000-0005-0000-0000-00005B3D0000}"/>
    <cellStyle name="Note 9 2 6 4 3 2" xfId="15865" xr:uid="{00000000-0005-0000-0000-00005C3D0000}"/>
    <cellStyle name="Note 9 2 6 4 4" xfId="15866" xr:uid="{00000000-0005-0000-0000-00005D3D0000}"/>
    <cellStyle name="Note 9 2 6 4 4 2" xfId="15867" xr:uid="{00000000-0005-0000-0000-00005E3D0000}"/>
    <cellStyle name="Note 9 2 6 4 5" xfId="15868" xr:uid="{00000000-0005-0000-0000-00005F3D0000}"/>
    <cellStyle name="Note 9 2 6 4 5 2" xfId="15869" xr:uid="{00000000-0005-0000-0000-0000603D0000}"/>
    <cellStyle name="Note 9 2 6 4 6" xfId="15870" xr:uid="{00000000-0005-0000-0000-0000613D0000}"/>
    <cellStyle name="Note 9 2 6 4 6 2" xfId="15871" xr:uid="{00000000-0005-0000-0000-0000623D0000}"/>
    <cellStyle name="Note 9 2 6 4 7" xfId="15872" xr:uid="{00000000-0005-0000-0000-0000633D0000}"/>
    <cellStyle name="Note 9 2 6 4 7 2" xfId="15873" xr:uid="{00000000-0005-0000-0000-0000643D0000}"/>
    <cellStyle name="Note 9 2 6 4 8" xfId="15874" xr:uid="{00000000-0005-0000-0000-0000653D0000}"/>
    <cellStyle name="Note 9 2 6 4 8 2" xfId="15875" xr:uid="{00000000-0005-0000-0000-0000663D0000}"/>
    <cellStyle name="Note 9 2 6 4 9" xfId="15876" xr:uid="{00000000-0005-0000-0000-0000673D0000}"/>
    <cellStyle name="Note 9 2 6 4 9 2" xfId="15877" xr:uid="{00000000-0005-0000-0000-0000683D0000}"/>
    <cellStyle name="Note 9 2 6 5" xfId="15878" xr:uid="{00000000-0005-0000-0000-0000693D0000}"/>
    <cellStyle name="Note 9 2 6 5 10" xfId="15879" xr:uid="{00000000-0005-0000-0000-00006A3D0000}"/>
    <cellStyle name="Note 9 2 6 5 10 2" xfId="15880" xr:uid="{00000000-0005-0000-0000-00006B3D0000}"/>
    <cellStyle name="Note 9 2 6 5 11" xfId="15881" xr:uid="{00000000-0005-0000-0000-00006C3D0000}"/>
    <cellStyle name="Note 9 2 6 5 11 2" xfId="15882" xr:uid="{00000000-0005-0000-0000-00006D3D0000}"/>
    <cellStyle name="Note 9 2 6 5 12" xfId="15883" xr:uid="{00000000-0005-0000-0000-00006E3D0000}"/>
    <cellStyle name="Note 9 2 6 5 12 2" xfId="15884" xr:uid="{00000000-0005-0000-0000-00006F3D0000}"/>
    <cellStyle name="Note 9 2 6 5 13" xfId="15885" xr:uid="{00000000-0005-0000-0000-0000703D0000}"/>
    <cellStyle name="Note 9 2 6 5 13 2" xfId="15886" xr:uid="{00000000-0005-0000-0000-0000713D0000}"/>
    <cellStyle name="Note 9 2 6 5 14" xfId="15887" xr:uid="{00000000-0005-0000-0000-0000723D0000}"/>
    <cellStyle name="Note 9 2 6 5 14 2" xfId="15888" xr:uid="{00000000-0005-0000-0000-0000733D0000}"/>
    <cellStyle name="Note 9 2 6 5 15" xfId="15889" xr:uid="{00000000-0005-0000-0000-0000743D0000}"/>
    <cellStyle name="Note 9 2 6 5 2" xfId="15890" xr:uid="{00000000-0005-0000-0000-0000753D0000}"/>
    <cellStyle name="Note 9 2 6 5 2 2" xfId="15891" xr:uid="{00000000-0005-0000-0000-0000763D0000}"/>
    <cellStyle name="Note 9 2 6 5 3" xfId="15892" xr:uid="{00000000-0005-0000-0000-0000773D0000}"/>
    <cellStyle name="Note 9 2 6 5 3 2" xfId="15893" xr:uid="{00000000-0005-0000-0000-0000783D0000}"/>
    <cellStyle name="Note 9 2 6 5 4" xfId="15894" xr:uid="{00000000-0005-0000-0000-0000793D0000}"/>
    <cellStyle name="Note 9 2 6 5 4 2" xfId="15895" xr:uid="{00000000-0005-0000-0000-00007A3D0000}"/>
    <cellStyle name="Note 9 2 6 5 5" xfId="15896" xr:uid="{00000000-0005-0000-0000-00007B3D0000}"/>
    <cellStyle name="Note 9 2 6 5 5 2" xfId="15897" xr:uid="{00000000-0005-0000-0000-00007C3D0000}"/>
    <cellStyle name="Note 9 2 6 5 6" xfId="15898" xr:uid="{00000000-0005-0000-0000-00007D3D0000}"/>
    <cellStyle name="Note 9 2 6 5 6 2" xfId="15899" xr:uid="{00000000-0005-0000-0000-00007E3D0000}"/>
    <cellStyle name="Note 9 2 6 5 7" xfId="15900" xr:uid="{00000000-0005-0000-0000-00007F3D0000}"/>
    <cellStyle name="Note 9 2 6 5 7 2" xfId="15901" xr:uid="{00000000-0005-0000-0000-0000803D0000}"/>
    <cellStyle name="Note 9 2 6 5 8" xfId="15902" xr:uid="{00000000-0005-0000-0000-0000813D0000}"/>
    <cellStyle name="Note 9 2 6 5 8 2" xfId="15903" xr:uid="{00000000-0005-0000-0000-0000823D0000}"/>
    <cellStyle name="Note 9 2 6 5 9" xfId="15904" xr:uid="{00000000-0005-0000-0000-0000833D0000}"/>
    <cellStyle name="Note 9 2 6 5 9 2" xfId="15905" xr:uid="{00000000-0005-0000-0000-0000843D0000}"/>
    <cellStyle name="Note 9 2 6 6" xfId="15906" xr:uid="{00000000-0005-0000-0000-0000853D0000}"/>
    <cellStyle name="Note 9 2 6 6 2" xfId="15907" xr:uid="{00000000-0005-0000-0000-0000863D0000}"/>
    <cellStyle name="Note 9 2 6 7" xfId="15908" xr:uid="{00000000-0005-0000-0000-0000873D0000}"/>
    <cellStyle name="Note 9 2 6 7 2" xfId="15909" xr:uid="{00000000-0005-0000-0000-0000883D0000}"/>
    <cellStyle name="Note 9 2 6 8" xfId="15910" xr:uid="{00000000-0005-0000-0000-0000893D0000}"/>
    <cellStyle name="Note 9 2 6 8 2" xfId="15911" xr:uid="{00000000-0005-0000-0000-00008A3D0000}"/>
    <cellStyle name="Note 9 2 6 9" xfId="15912" xr:uid="{00000000-0005-0000-0000-00008B3D0000}"/>
    <cellStyle name="Note 9 2 6 9 2" xfId="15913" xr:uid="{00000000-0005-0000-0000-00008C3D0000}"/>
    <cellStyle name="Note 9 2 7" xfId="15914" xr:uid="{00000000-0005-0000-0000-00008D3D0000}"/>
    <cellStyle name="Note 9 2 7 10" xfId="15915" xr:uid="{00000000-0005-0000-0000-00008E3D0000}"/>
    <cellStyle name="Note 9 2 7 10 2" xfId="15916" xr:uid="{00000000-0005-0000-0000-00008F3D0000}"/>
    <cellStyle name="Note 9 2 7 11" xfId="15917" xr:uid="{00000000-0005-0000-0000-0000903D0000}"/>
    <cellStyle name="Note 9 2 7 11 2" xfId="15918" xr:uid="{00000000-0005-0000-0000-0000913D0000}"/>
    <cellStyle name="Note 9 2 7 12" xfId="15919" xr:uid="{00000000-0005-0000-0000-0000923D0000}"/>
    <cellStyle name="Note 9 2 7 12 2" xfId="15920" xr:uid="{00000000-0005-0000-0000-0000933D0000}"/>
    <cellStyle name="Note 9 2 7 13" xfId="15921" xr:uid="{00000000-0005-0000-0000-0000943D0000}"/>
    <cellStyle name="Note 9 2 7 13 2" xfId="15922" xr:uid="{00000000-0005-0000-0000-0000953D0000}"/>
    <cellStyle name="Note 9 2 7 14" xfId="15923" xr:uid="{00000000-0005-0000-0000-0000963D0000}"/>
    <cellStyle name="Note 9 2 7 14 2" xfId="15924" xr:uid="{00000000-0005-0000-0000-0000973D0000}"/>
    <cellStyle name="Note 9 2 7 15" xfId="15925" xr:uid="{00000000-0005-0000-0000-0000983D0000}"/>
    <cellStyle name="Note 9 2 7 15 2" xfId="15926" xr:uid="{00000000-0005-0000-0000-0000993D0000}"/>
    <cellStyle name="Note 9 2 7 16" xfId="15927" xr:uid="{00000000-0005-0000-0000-00009A3D0000}"/>
    <cellStyle name="Note 9 2 7 16 2" xfId="15928" xr:uid="{00000000-0005-0000-0000-00009B3D0000}"/>
    <cellStyle name="Note 9 2 7 17" xfId="15929" xr:uid="{00000000-0005-0000-0000-00009C3D0000}"/>
    <cellStyle name="Note 9 2 7 17 2" xfId="15930" xr:uid="{00000000-0005-0000-0000-00009D3D0000}"/>
    <cellStyle name="Note 9 2 7 18" xfId="15931" xr:uid="{00000000-0005-0000-0000-00009E3D0000}"/>
    <cellStyle name="Note 9 2 7 2" xfId="15932" xr:uid="{00000000-0005-0000-0000-00009F3D0000}"/>
    <cellStyle name="Note 9 2 7 2 10" xfId="15933" xr:uid="{00000000-0005-0000-0000-0000A03D0000}"/>
    <cellStyle name="Note 9 2 7 2 10 2" xfId="15934" xr:uid="{00000000-0005-0000-0000-0000A13D0000}"/>
    <cellStyle name="Note 9 2 7 2 11" xfId="15935" xr:uid="{00000000-0005-0000-0000-0000A23D0000}"/>
    <cellStyle name="Note 9 2 7 2 11 2" xfId="15936" xr:uid="{00000000-0005-0000-0000-0000A33D0000}"/>
    <cellStyle name="Note 9 2 7 2 12" xfId="15937" xr:uid="{00000000-0005-0000-0000-0000A43D0000}"/>
    <cellStyle name="Note 9 2 7 2 12 2" xfId="15938" xr:uid="{00000000-0005-0000-0000-0000A53D0000}"/>
    <cellStyle name="Note 9 2 7 2 13" xfId="15939" xr:uid="{00000000-0005-0000-0000-0000A63D0000}"/>
    <cellStyle name="Note 9 2 7 2 13 2" xfId="15940" xr:uid="{00000000-0005-0000-0000-0000A73D0000}"/>
    <cellStyle name="Note 9 2 7 2 14" xfId="15941" xr:uid="{00000000-0005-0000-0000-0000A83D0000}"/>
    <cellStyle name="Note 9 2 7 2 14 2" xfId="15942" xr:uid="{00000000-0005-0000-0000-0000A93D0000}"/>
    <cellStyle name="Note 9 2 7 2 15" xfId="15943" xr:uid="{00000000-0005-0000-0000-0000AA3D0000}"/>
    <cellStyle name="Note 9 2 7 2 15 2" xfId="15944" xr:uid="{00000000-0005-0000-0000-0000AB3D0000}"/>
    <cellStyle name="Note 9 2 7 2 16" xfId="15945" xr:uid="{00000000-0005-0000-0000-0000AC3D0000}"/>
    <cellStyle name="Note 9 2 7 2 16 2" xfId="15946" xr:uid="{00000000-0005-0000-0000-0000AD3D0000}"/>
    <cellStyle name="Note 9 2 7 2 17" xfId="15947" xr:uid="{00000000-0005-0000-0000-0000AE3D0000}"/>
    <cellStyle name="Note 9 2 7 2 17 2" xfId="15948" xr:uid="{00000000-0005-0000-0000-0000AF3D0000}"/>
    <cellStyle name="Note 9 2 7 2 18" xfId="15949" xr:uid="{00000000-0005-0000-0000-0000B03D0000}"/>
    <cellStyle name="Note 9 2 7 2 2" xfId="15950" xr:uid="{00000000-0005-0000-0000-0000B13D0000}"/>
    <cellStyle name="Note 9 2 7 2 2 2" xfId="15951" xr:uid="{00000000-0005-0000-0000-0000B23D0000}"/>
    <cellStyle name="Note 9 2 7 2 3" xfId="15952" xr:uid="{00000000-0005-0000-0000-0000B33D0000}"/>
    <cellStyle name="Note 9 2 7 2 3 2" xfId="15953" xr:uid="{00000000-0005-0000-0000-0000B43D0000}"/>
    <cellStyle name="Note 9 2 7 2 4" xfId="15954" xr:uid="{00000000-0005-0000-0000-0000B53D0000}"/>
    <cellStyle name="Note 9 2 7 2 4 2" xfId="15955" xr:uid="{00000000-0005-0000-0000-0000B63D0000}"/>
    <cellStyle name="Note 9 2 7 2 5" xfId="15956" xr:uid="{00000000-0005-0000-0000-0000B73D0000}"/>
    <cellStyle name="Note 9 2 7 2 5 2" xfId="15957" xr:uid="{00000000-0005-0000-0000-0000B83D0000}"/>
    <cellStyle name="Note 9 2 7 2 6" xfId="15958" xr:uid="{00000000-0005-0000-0000-0000B93D0000}"/>
    <cellStyle name="Note 9 2 7 2 6 2" xfId="15959" xr:uid="{00000000-0005-0000-0000-0000BA3D0000}"/>
    <cellStyle name="Note 9 2 7 2 7" xfId="15960" xr:uid="{00000000-0005-0000-0000-0000BB3D0000}"/>
    <cellStyle name="Note 9 2 7 2 7 2" xfId="15961" xr:uid="{00000000-0005-0000-0000-0000BC3D0000}"/>
    <cellStyle name="Note 9 2 7 2 8" xfId="15962" xr:uid="{00000000-0005-0000-0000-0000BD3D0000}"/>
    <cellStyle name="Note 9 2 7 2 8 2" xfId="15963" xr:uid="{00000000-0005-0000-0000-0000BE3D0000}"/>
    <cellStyle name="Note 9 2 7 2 9" xfId="15964" xr:uid="{00000000-0005-0000-0000-0000BF3D0000}"/>
    <cellStyle name="Note 9 2 7 2 9 2" xfId="15965" xr:uid="{00000000-0005-0000-0000-0000C03D0000}"/>
    <cellStyle name="Note 9 2 7 3" xfId="15966" xr:uid="{00000000-0005-0000-0000-0000C13D0000}"/>
    <cellStyle name="Note 9 2 7 3 10" xfId="15967" xr:uid="{00000000-0005-0000-0000-0000C23D0000}"/>
    <cellStyle name="Note 9 2 7 3 10 2" xfId="15968" xr:uid="{00000000-0005-0000-0000-0000C33D0000}"/>
    <cellStyle name="Note 9 2 7 3 11" xfId="15969" xr:uid="{00000000-0005-0000-0000-0000C43D0000}"/>
    <cellStyle name="Note 9 2 7 3 11 2" xfId="15970" xr:uid="{00000000-0005-0000-0000-0000C53D0000}"/>
    <cellStyle name="Note 9 2 7 3 12" xfId="15971" xr:uid="{00000000-0005-0000-0000-0000C63D0000}"/>
    <cellStyle name="Note 9 2 7 3 12 2" xfId="15972" xr:uid="{00000000-0005-0000-0000-0000C73D0000}"/>
    <cellStyle name="Note 9 2 7 3 13" xfId="15973" xr:uid="{00000000-0005-0000-0000-0000C83D0000}"/>
    <cellStyle name="Note 9 2 7 3 13 2" xfId="15974" xr:uid="{00000000-0005-0000-0000-0000C93D0000}"/>
    <cellStyle name="Note 9 2 7 3 14" xfId="15975" xr:uid="{00000000-0005-0000-0000-0000CA3D0000}"/>
    <cellStyle name="Note 9 2 7 3 14 2" xfId="15976" xr:uid="{00000000-0005-0000-0000-0000CB3D0000}"/>
    <cellStyle name="Note 9 2 7 3 15" xfId="15977" xr:uid="{00000000-0005-0000-0000-0000CC3D0000}"/>
    <cellStyle name="Note 9 2 7 3 15 2" xfId="15978" xr:uid="{00000000-0005-0000-0000-0000CD3D0000}"/>
    <cellStyle name="Note 9 2 7 3 16" xfId="15979" xr:uid="{00000000-0005-0000-0000-0000CE3D0000}"/>
    <cellStyle name="Note 9 2 7 3 2" xfId="15980" xr:uid="{00000000-0005-0000-0000-0000CF3D0000}"/>
    <cellStyle name="Note 9 2 7 3 2 2" xfId="15981" xr:uid="{00000000-0005-0000-0000-0000D03D0000}"/>
    <cellStyle name="Note 9 2 7 3 3" xfId="15982" xr:uid="{00000000-0005-0000-0000-0000D13D0000}"/>
    <cellStyle name="Note 9 2 7 3 3 2" xfId="15983" xr:uid="{00000000-0005-0000-0000-0000D23D0000}"/>
    <cellStyle name="Note 9 2 7 3 4" xfId="15984" xr:uid="{00000000-0005-0000-0000-0000D33D0000}"/>
    <cellStyle name="Note 9 2 7 3 4 2" xfId="15985" xr:uid="{00000000-0005-0000-0000-0000D43D0000}"/>
    <cellStyle name="Note 9 2 7 3 5" xfId="15986" xr:uid="{00000000-0005-0000-0000-0000D53D0000}"/>
    <cellStyle name="Note 9 2 7 3 5 2" xfId="15987" xr:uid="{00000000-0005-0000-0000-0000D63D0000}"/>
    <cellStyle name="Note 9 2 7 3 6" xfId="15988" xr:uid="{00000000-0005-0000-0000-0000D73D0000}"/>
    <cellStyle name="Note 9 2 7 3 6 2" xfId="15989" xr:uid="{00000000-0005-0000-0000-0000D83D0000}"/>
    <cellStyle name="Note 9 2 7 3 7" xfId="15990" xr:uid="{00000000-0005-0000-0000-0000D93D0000}"/>
    <cellStyle name="Note 9 2 7 3 7 2" xfId="15991" xr:uid="{00000000-0005-0000-0000-0000DA3D0000}"/>
    <cellStyle name="Note 9 2 7 3 8" xfId="15992" xr:uid="{00000000-0005-0000-0000-0000DB3D0000}"/>
    <cellStyle name="Note 9 2 7 3 8 2" xfId="15993" xr:uid="{00000000-0005-0000-0000-0000DC3D0000}"/>
    <cellStyle name="Note 9 2 7 3 9" xfId="15994" xr:uid="{00000000-0005-0000-0000-0000DD3D0000}"/>
    <cellStyle name="Note 9 2 7 3 9 2" xfId="15995" xr:uid="{00000000-0005-0000-0000-0000DE3D0000}"/>
    <cellStyle name="Note 9 2 7 4" xfId="15996" xr:uid="{00000000-0005-0000-0000-0000DF3D0000}"/>
    <cellStyle name="Note 9 2 7 4 10" xfId="15997" xr:uid="{00000000-0005-0000-0000-0000E03D0000}"/>
    <cellStyle name="Note 9 2 7 4 10 2" xfId="15998" xr:uid="{00000000-0005-0000-0000-0000E13D0000}"/>
    <cellStyle name="Note 9 2 7 4 11" xfId="15999" xr:uid="{00000000-0005-0000-0000-0000E23D0000}"/>
    <cellStyle name="Note 9 2 7 4 11 2" xfId="16000" xr:uid="{00000000-0005-0000-0000-0000E33D0000}"/>
    <cellStyle name="Note 9 2 7 4 12" xfId="16001" xr:uid="{00000000-0005-0000-0000-0000E43D0000}"/>
    <cellStyle name="Note 9 2 7 4 12 2" xfId="16002" xr:uid="{00000000-0005-0000-0000-0000E53D0000}"/>
    <cellStyle name="Note 9 2 7 4 13" xfId="16003" xr:uid="{00000000-0005-0000-0000-0000E63D0000}"/>
    <cellStyle name="Note 9 2 7 4 13 2" xfId="16004" xr:uid="{00000000-0005-0000-0000-0000E73D0000}"/>
    <cellStyle name="Note 9 2 7 4 14" xfId="16005" xr:uid="{00000000-0005-0000-0000-0000E83D0000}"/>
    <cellStyle name="Note 9 2 7 4 14 2" xfId="16006" xr:uid="{00000000-0005-0000-0000-0000E93D0000}"/>
    <cellStyle name="Note 9 2 7 4 15" xfId="16007" xr:uid="{00000000-0005-0000-0000-0000EA3D0000}"/>
    <cellStyle name="Note 9 2 7 4 15 2" xfId="16008" xr:uid="{00000000-0005-0000-0000-0000EB3D0000}"/>
    <cellStyle name="Note 9 2 7 4 16" xfId="16009" xr:uid="{00000000-0005-0000-0000-0000EC3D0000}"/>
    <cellStyle name="Note 9 2 7 4 2" xfId="16010" xr:uid="{00000000-0005-0000-0000-0000ED3D0000}"/>
    <cellStyle name="Note 9 2 7 4 2 2" xfId="16011" xr:uid="{00000000-0005-0000-0000-0000EE3D0000}"/>
    <cellStyle name="Note 9 2 7 4 3" xfId="16012" xr:uid="{00000000-0005-0000-0000-0000EF3D0000}"/>
    <cellStyle name="Note 9 2 7 4 3 2" xfId="16013" xr:uid="{00000000-0005-0000-0000-0000F03D0000}"/>
    <cellStyle name="Note 9 2 7 4 4" xfId="16014" xr:uid="{00000000-0005-0000-0000-0000F13D0000}"/>
    <cellStyle name="Note 9 2 7 4 4 2" xfId="16015" xr:uid="{00000000-0005-0000-0000-0000F23D0000}"/>
    <cellStyle name="Note 9 2 7 4 5" xfId="16016" xr:uid="{00000000-0005-0000-0000-0000F33D0000}"/>
    <cellStyle name="Note 9 2 7 4 5 2" xfId="16017" xr:uid="{00000000-0005-0000-0000-0000F43D0000}"/>
    <cellStyle name="Note 9 2 7 4 6" xfId="16018" xr:uid="{00000000-0005-0000-0000-0000F53D0000}"/>
    <cellStyle name="Note 9 2 7 4 6 2" xfId="16019" xr:uid="{00000000-0005-0000-0000-0000F63D0000}"/>
    <cellStyle name="Note 9 2 7 4 7" xfId="16020" xr:uid="{00000000-0005-0000-0000-0000F73D0000}"/>
    <cellStyle name="Note 9 2 7 4 7 2" xfId="16021" xr:uid="{00000000-0005-0000-0000-0000F83D0000}"/>
    <cellStyle name="Note 9 2 7 4 8" xfId="16022" xr:uid="{00000000-0005-0000-0000-0000F93D0000}"/>
    <cellStyle name="Note 9 2 7 4 8 2" xfId="16023" xr:uid="{00000000-0005-0000-0000-0000FA3D0000}"/>
    <cellStyle name="Note 9 2 7 4 9" xfId="16024" xr:uid="{00000000-0005-0000-0000-0000FB3D0000}"/>
    <cellStyle name="Note 9 2 7 4 9 2" xfId="16025" xr:uid="{00000000-0005-0000-0000-0000FC3D0000}"/>
    <cellStyle name="Note 9 2 7 5" xfId="16026" xr:uid="{00000000-0005-0000-0000-0000FD3D0000}"/>
    <cellStyle name="Note 9 2 7 5 10" xfId="16027" xr:uid="{00000000-0005-0000-0000-0000FE3D0000}"/>
    <cellStyle name="Note 9 2 7 5 10 2" xfId="16028" xr:uid="{00000000-0005-0000-0000-0000FF3D0000}"/>
    <cellStyle name="Note 9 2 7 5 11" xfId="16029" xr:uid="{00000000-0005-0000-0000-0000003E0000}"/>
    <cellStyle name="Note 9 2 7 5 11 2" xfId="16030" xr:uid="{00000000-0005-0000-0000-0000013E0000}"/>
    <cellStyle name="Note 9 2 7 5 12" xfId="16031" xr:uid="{00000000-0005-0000-0000-0000023E0000}"/>
    <cellStyle name="Note 9 2 7 5 12 2" xfId="16032" xr:uid="{00000000-0005-0000-0000-0000033E0000}"/>
    <cellStyle name="Note 9 2 7 5 13" xfId="16033" xr:uid="{00000000-0005-0000-0000-0000043E0000}"/>
    <cellStyle name="Note 9 2 7 5 13 2" xfId="16034" xr:uid="{00000000-0005-0000-0000-0000053E0000}"/>
    <cellStyle name="Note 9 2 7 5 14" xfId="16035" xr:uid="{00000000-0005-0000-0000-0000063E0000}"/>
    <cellStyle name="Note 9 2 7 5 2" xfId="16036" xr:uid="{00000000-0005-0000-0000-0000073E0000}"/>
    <cellStyle name="Note 9 2 7 5 2 2" xfId="16037" xr:uid="{00000000-0005-0000-0000-0000083E0000}"/>
    <cellStyle name="Note 9 2 7 5 3" xfId="16038" xr:uid="{00000000-0005-0000-0000-0000093E0000}"/>
    <cellStyle name="Note 9 2 7 5 3 2" xfId="16039" xr:uid="{00000000-0005-0000-0000-00000A3E0000}"/>
    <cellStyle name="Note 9 2 7 5 4" xfId="16040" xr:uid="{00000000-0005-0000-0000-00000B3E0000}"/>
    <cellStyle name="Note 9 2 7 5 4 2" xfId="16041" xr:uid="{00000000-0005-0000-0000-00000C3E0000}"/>
    <cellStyle name="Note 9 2 7 5 5" xfId="16042" xr:uid="{00000000-0005-0000-0000-00000D3E0000}"/>
    <cellStyle name="Note 9 2 7 5 5 2" xfId="16043" xr:uid="{00000000-0005-0000-0000-00000E3E0000}"/>
    <cellStyle name="Note 9 2 7 5 6" xfId="16044" xr:uid="{00000000-0005-0000-0000-00000F3E0000}"/>
    <cellStyle name="Note 9 2 7 5 6 2" xfId="16045" xr:uid="{00000000-0005-0000-0000-0000103E0000}"/>
    <cellStyle name="Note 9 2 7 5 7" xfId="16046" xr:uid="{00000000-0005-0000-0000-0000113E0000}"/>
    <cellStyle name="Note 9 2 7 5 7 2" xfId="16047" xr:uid="{00000000-0005-0000-0000-0000123E0000}"/>
    <cellStyle name="Note 9 2 7 5 8" xfId="16048" xr:uid="{00000000-0005-0000-0000-0000133E0000}"/>
    <cellStyle name="Note 9 2 7 5 8 2" xfId="16049" xr:uid="{00000000-0005-0000-0000-0000143E0000}"/>
    <cellStyle name="Note 9 2 7 5 9" xfId="16050" xr:uid="{00000000-0005-0000-0000-0000153E0000}"/>
    <cellStyle name="Note 9 2 7 5 9 2" xfId="16051" xr:uid="{00000000-0005-0000-0000-0000163E0000}"/>
    <cellStyle name="Note 9 2 7 6" xfId="16052" xr:uid="{00000000-0005-0000-0000-0000173E0000}"/>
    <cellStyle name="Note 9 2 7 6 2" xfId="16053" xr:uid="{00000000-0005-0000-0000-0000183E0000}"/>
    <cellStyle name="Note 9 2 7 7" xfId="16054" xr:uid="{00000000-0005-0000-0000-0000193E0000}"/>
    <cellStyle name="Note 9 2 7 7 2" xfId="16055" xr:uid="{00000000-0005-0000-0000-00001A3E0000}"/>
    <cellStyle name="Note 9 2 7 8" xfId="16056" xr:uid="{00000000-0005-0000-0000-00001B3E0000}"/>
    <cellStyle name="Note 9 2 7 8 2" xfId="16057" xr:uid="{00000000-0005-0000-0000-00001C3E0000}"/>
    <cellStyle name="Note 9 2 7 9" xfId="16058" xr:uid="{00000000-0005-0000-0000-00001D3E0000}"/>
    <cellStyle name="Note 9 2 7 9 2" xfId="16059" xr:uid="{00000000-0005-0000-0000-00001E3E0000}"/>
    <cellStyle name="Note 9 2 8" xfId="16060" xr:uid="{00000000-0005-0000-0000-00001F3E0000}"/>
    <cellStyle name="Note 9 2 8 10" xfId="16061" xr:uid="{00000000-0005-0000-0000-0000203E0000}"/>
    <cellStyle name="Note 9 2 8 10 2" xfId="16062" xr:uid="{00000000-0005-0000-0000-0000213E0000}"/>
    <cellStyle name="Note 9 2 8 11" xfId="16063" xr:uid="{00000000-0005-0000-0000-0000223E0000}"/>
    <cellStyle name="Note 9 2 8 11 2" xfId="16064" xr:uid="{00000000-0005-0000-0000-0000233E0000}"/>
    <cellStyle name="Note 9 2 8 12" xfId="16065" xr:uid="{00000000-0005-0000-0000-0000243E0000}"/>
    <cellStyle name="Note 9 2 8 12 2" xfId="16066" xr:uid="{00000000-0005-0000-0000-0000253E0000}"/>
    <cellStyle name="Note 9 2 8 13" xfId="16067" xr:uid="{00000000-0005-0000-0000-0000263E0000}"/>
    <cellStyle name="Note 9 2 8 13 2" xfId="16068" xr:uid="{00000000-0005-0000-0000-0000273E0000}"/>
    <cellStyle name="Note 9 2 8 14" xfId="16069" xr:uid="{00000000-0005-0000-0000-0000283E0000}"/>
    <cellStyle name="Note 9 2 8 14 2" xfId="16070" xr:uid="{00000000-0005-0000-0000-0000293E0000}"/>
    <cellStyle name="Note 9 2 8 15" xfId="16071" xr:uid="{00000000-0005-0000-0000-00002A3E0000}"/>
    <cellStyle name="Note 9 2 8 15 2" xfId="16072" xr:uid="{00000000-0005-0000-0000-00002B3E0000}"/>
    <cellStyle name="Note 9 2 8 16" xfId="16073" xr:uid="{00000000-0005-0000-0000-00002C3E0000}"/>
    <cellStyle name="Note 9 2 8 16 2" xfId="16074" xr:uid="{00000000-0005-0000-0000-00002D3E0000}"/>
    <cellStyle name="Note 9 2 8 17" xfId="16075" xr:uid="{00000000-0005-0000-0000-00002E3E0000}"/>
    <cellStyle name="Note 9 2 8 17 2" xfId="16076" xr:uid="{00000000-0005-0000-0000-00002F3E0000}"/>
    <cellStyle name="Note 9 2 8 18" xfId="16077" xr:uid="{00000000-0005-0000-0000-0000303E0000}"/>
    <cellStyle name="Note 9 2 8 2" xfId="16078" xr:uid="{00000000-0005-0000-0000-0000313E0000}"/>
    <cellStyle name="Note 9 2 8 2 10" xfId="16079" xr:uid="{00000000-0005-0000-0000-0000323E0000}"/>
    <cellStyle name="Note 9 2 8 2 10 2" xfId="16080" xr:uid="{00000000-0005-0000-0000-0000333E0000}"/>
    <cellStyle name="Note 9 2 8 2 11" xfId="16081" xr:uid="{00000000-0005-0000-0000-0000343E0000}"/>
    <cellStyle name="Note 9 2 8 2 11 2" xfId="16082" xr:uid="{00000000-0005-0000-0000-0000353E0000}"/>
    <cellStyle name="Note 9 2 8 2 12" xfId="16083" xr:uid="{00000000-0005-0000-0000-0000363E0000}"/>
    <cellStyle name="Note 9 2 8 2 12 2" xfId="16084" xr:uid="{00000000-0005-0000-0000-0000373E0000}"/>
    <cellStyle name="Note 9 2 8 2 13" xfId="16085" xr:uid="{00000000-0005-0000-0000-0000383E0000}"/>
    <cellStyle name="Note 9 2 8 2 13 2" xfId="16086" xr:uid="{00000000-0005-0000-0000-0000393E0000}"/>
    <cellStyle name="Note 9 2 8 2 14" xfId="16087" xr:uid="{00000000-0005-0000-0000-00003A3E0000}"/>
    <cellStyle name="Note 9 2 8 2 14 2" xfId="16088" xr:uid="{00000000-0005-0000-0000-00003B3E0000}"/>
    <cellStyle name="Note 9 2 8 2 15" xfId="16089" xr:uid="{00000000-0005-0000-0000-00003C3E0000}"/>
    <cellStyle name="Note 9 2 8 2 15 2" xfId="16090" xr:uid="{00000000-0005-0000-0000-00003D3E0000}"/>
    <cellStyle name="Note 9 2 8 2 16" xfId="16091" xr:uid="{00000000-0005-0000-0000-00003E3E0000}"/>
    <cellStyle name="Note 9 2 8 2 16 2" xfId="16092" xr:uid="{00000000-0005-0000-0000-00003F3E0000}"/>
    <cellStyle name="Note 9 2 8 2 17" xfId="16093" xr:uid="{00000000-0005-0000-0000-0000403E0000}"/>
    <cellStyle name="Note 9 2 8 2 17 2" xfId="16094" xr:uid="{00000000-0005-0000-0000-0000413E0000}"/>
    <cellStyle name="Note 9 2 8 2 18" xfId="16095" xr:uid="{00000000-0005-0000-0000-0000423E0000}"/>
    <cellStyle name="Note 9 2 8 2 2" xfId="16096" xr:uid="{00000000-0005-0000-0000-0000433E0000}"/>
    <cellStyle name="Note 9 2 8 2 2 2" xfId="16097" xr:uid="{00000000-0005-0000-0000-0000443E0000}"/>
    <cellStyle name="Note 9 2 8 2 3" xfId="16098" xr:uid="{00000000-0005-0000-0000-0000453E0000}"/>
    <cellStyle name="Note 9 2 8 2 3 2" xfId="16099" xr:uid="{00000000-0005-0000-0000-0000463E0000}"/>
    <cellStyle name="Note 9 2 8 2 4" xfId="16100" xr:uid="{00000000-0005-0000-0000-0000473E0000}"/>
    <cellStyle name="Note 9 2 8 2 4 2" xfId="16101" xr:uid="{00000000-0005-0000-0000-0000483E0000}"/>
    <cellStyle name="Note 9 2 8 2 5" xfId="16102" xr:uid="{00000000-0005-0000-0000-0000493E0000}"/>
    <cellStyle name="Note 9 2 8 2 5 2" xfId="16103" xr:uid="{00000000-0005-0000-0000-00004A3E0000}"/>
    <cellStyle name="Note 9 2 8 2 6" xfId="16104" xr:uid="{00000000-0005-0000-0000-00004B3E0000}"/>
    <cellStyle name="Note 9 2 8 2 6 2" xfId="16105" xr:uid="{00000000-0005-0000-0000-00004C3E0000}"/>
    <cellStyle name="Note 9 2 8 2 7" xfId="16106" xr:uid="{00000000-0005-0000-0000-00004D3E0000}"/>
    <cellStyle name="Note 9 2 8 2 7 2" xfId="16107" xr:uid="{00000000-0005-0000-0000-00004E3E0000}"/>
    <cellStyle name="Note 9 2 8 2 8" xfId="16108" xr:uid="{00000000-0005-0000-0000-00004F3E0000}"/>
    <cellStyle name="Note 9 2 8 2 8 2" xfId="16109" xr:uid="{00000000-0005-0000-0000-0000503E0000}"/>
    <cellStyle name="Note 9 2 8 2 9" xfId="16110" xr:uid="{00000000-0005-0000-0000-0000513E0000}"/>
    <cellStyle name="Note 9 2 8 2 9 2" xfId="16111" xr:uid="{00000000-0005-0000-0000-0000523E0000}"/>
    <cellStyle name="Note 9 2 8 3" xfId="16112" xr:uid="{00000000-0005-0000-0000-0000533E0000}"/>
    <cellStyle name="Note 9 2 8 3 10" xfId="16113" xr:uid="{00000000-0005-0000-0000-0000543E0000}"/>
    <cellStyle name="Note 9 2 8 3 10 2" xfId="16114" xr:uid="{00000000-0005-0000-0000-0000553E0000}"/>
    <cellStyle name="Note 9 2 8 3 11" xfId="16115" xr:uid="{00000000-0005-0000-0000-0000563E0000}"/>
    <cellStyle name="Note 9 2 8 3 11 2" xfId="16116" xr:uid="{00000000-0005-0000-0000-0000573E0000}"/>
    <cellStyle name="Note 9 2 8 3 12" xfId="16117" xr:uid="{00000000-0005-0000-0000-0000583E0000}"/>
    <cellStyle name="Note 9 2 8 3 12 2" xfId="16118" xr:uid="{00000000-0005-0000-0000-0000593E0000}"/>
    <cellStyle name="Note 9 2 8 3 13" xfId="16119" xr:uid="{00000000-0005-0000-0000-00005A3E0000}"/>
    <cellStyle name="Note 9 2 8 3 13 2" xfId="16120" xr:uid="{00000000-0005-0000-0000-00005B3E0000}"/>
    <cellStyle name="Note 9 2 8 3 14" xfId="16121" xr:uid="{00000000-0005-0000-0000-00005C3E0000}"/>
    <cellStyle name="Note 9 2 8 3 14 2" xfId="16122" xr:uid="{00000000-0005-0000-0000-00005D3E0000}"/>
    <cellStyle name="Note 9 2 8 3 15" xfId="16123" xr:uid="{00000000-0005-0000-0000-00005E3E0000}"/>
    <cellStyle name="Note 9 2 8 3 15 2" xfId="16124" xr:uid="{00000000-0005-0000-0000-00005F3E0000}"/>
    <cellStyle name="Note 9 2 8 3 16" xfId="16125" xr:uid="{00000000-0005-0000-0000-0000603E0000}"/>
    <cellStyle name="Note 9 2 8 3 2" xfId="16126" xr:uid="{00000000-0005-0000-0000-0000613E0000}"/>
    <cellStyle name="Note 9 2 8 3 2 2" xfId="16127" xr:uid="{00000000-0005-0000-0000-0000623E0000}"/>
    <cellStyle name="Note 9 2 8 3 3" xfId="16128" xr:uid="{00000000-0005-0000-0000-0000633E0000}"/>
    <cellStyle name="Note 9 2 8 3 3 2" xfId="16129" xr:uid="{00000000-0005-0000-0000-0000643E0000}"/>
    <cellStyle name="Note 9 2 8 3 4" xfId="16130" xr:uid="{00000000-0005-0000-0000-0000653E0000}"/>
    <cellStyle name="Note 9 2 8 3 4 2" xfId="16131" xr:uid="{00000000-0005-0000-0000-0000663E0000}"/>
    <cellStyle name="Note 9 2 8 3 5" xfId="16132" xr:uid="{00000000-0005-0000-0000-0000673E0000}"/>
    <cellStyle name="Note 9 2 8 3 5 2" xfId="16133" xr:uid="{00000000-0005-0000-0000-0000683E0000}"/>
    <cellStyle name="Note 9 2 8 3 6" xfId="16134" xr:uid="{00000000-0005-0000-0000-0000693E0000}"/>
    <cellStyle name="Note 9 2 8 3 6 2" xfId="16135" xr:uid="{00000000-0005-0000-0000-00006A3E0000}"/>
    <cellStyle name="Note 9 2 8 3 7" xfId="16136" xr:uid="{00000000-0005-0000-0000-00006B3E0000}"/>
    <cellStyle name="Note 9 2 8 3 7 2" xfId="16137" xr:uid="{00000000-0005-0000-0000-00006C3E0000}"/>
    <cellStyle name="Note 9 2 8 3 8" xfId="16138" xr:uid="{00000000-0005-0000-0000-00006D3E0000}"/>
    <cellStyle name="Note 9 2 8 3 8 2" xfId="16139" xr:uid="{00000000-0005-0000-0000-00006E3E0000}"/>
    <cellStyle name="Note 9 2 8 3 9" xfId="16140" xr:uid="{00000000-0005-0000-0000-00006F3E0000}"/>
    <cellStyle name="Note 9 2 8 3 9 2" xfId="16141" xr:uid="{00000000-0005-0000-0000-0000703E0000}"/>
    <cellStyle name="Note 9 2 8 4" xfId="16142" xr:uid="{00000000-0005-0000-0000-0000713E0000}"/>
    <cellStyle name="Note 9 2 8 4 10" xfId="16143" xr:uid="{00000000-0005-0000-0000-0000723E0000}"/>
    <cellStyle name="Note 9 2 8 4 10 2" xfId="16144" xr:uid="{00000000-0005-0000-0000-0000733E0000}"/>
    <cellStyle name="Note 9 2 8 4 11" xfId="16145" xr:uid="{00000000-0005-0000-0000-0000743E0000}"/>
    <cellStyle name="Note 9 2 8 4 11 2" xfId="16146" xr:uid="{00000000-0005-0000-0000-0000753E0000}"/>
    <cellStyle name="Note 9 2 8 4 12" xfId="16147" xr:uid="{00000000-0005-0000-0000-0000763E0000}"/>
    <cellStyle name="Note 9 2 8 4 12 2" xfId="16148" xr:uid="{00000000-0005-0000-0000-0000773E0000}"/>
    <cellStyle name="Note 9 2 8 4 13" xfId="16149" xr:uid="{00000000-0005-0000-0000-0000783E0000}"/>
    <cellStyle name="Note 9 2 8 4 13 2" xfId="16150" xr:uid="{00000000-0005-0000-0000-0000793E0000}"/>
    <cellStyle name="Note 9 2 8 4 14" xfId="16151" xr:uid="{00000000-0005-0000-0000-00007A3E0000}"/>
    <cellStyle name="Note 9 2 8 4 14 2" xfId="16152" xr:uid="{00000000-0005-0000-0000-00007B3E0000}"/>
    <cellStyle name="Note 9 2 8 4 15" xfId="16153" xr:uid="{00000000-0005-0000-0000-00007C3E0000}"/>
    <cellStyle name="Note 9 2 8 4 15 2" xfId="16154" xr:uid="{00000000-0005-0000-0000-00007D3E0000}"/>
    <cellStyle name="Note 9 2 8 4 16" xfId="16155" xr:uid="{00000000-0005-0000-0000-00007E3E0000}"/>
    <cellStyle name="Note 9 2 8 4 2" xfId="16156" xr:uid="{00000000-0005-0000-0000-00007F3E0000}"/>
    <cellStyle name="Note 9 2 8 4 2 2" xfId="16157" xr:uid="{00000000-0005-0000-0000-0000803E0000}"/>
    <cellStyle name="Note 9 2 8 4 3" xfId="16158" xr:uid="{00000000-0005-0000-0000-0000813E0000}"/>
    <cellStyle name="Note 9 2 8 4 3 2" xfId="16159" xr:uid="{00000000-0005-0000-0000-0000823E0000}"/>
    <cellStyle name="Note 9 2 8 4 4" xfId="16160" xr:uid="{00000000-0005-0000-0000-0000833E0000}"/>
    <cellStyle name="Note 9 2 8 4 4 2" xfId="16161" xr:uid="{00000000-0005-0000-0000-0000843E0000}"/>
    <cellStyle name="Note 9 2 8 4 5" xfId="16162" xr:uid="{00000000-0005-0000-0000-0000853E0000}"/>
    <cellStyle name="Note 9 2 8 4 5 2" xfId="16163" xr:uid="{00000000-0005-0000-0000-0000863E0000}"/>
    <cellStyle name="Note 9 2 8 4 6" xfId="16164" xr:uid="{00000000-0005-0000-0000-0000873E0000}"/>
    <cellStyle name="Note 9 2 8 4 6 2" xfId="16165" xr:uid="{00000000-0005-0000-0000-0000883E0000}"/>
    <cellStyle name="Note 9 2 8 4 7" xfId="16166" xr:uid="{00000000-0005-0000-0000-0000893E0000}"/>
    <cellStyle name="Note 9 2 8 4 7 2" xfId="16167" xr:uid="{00000000-0005-0000-0000-00008A3E0000}"/>
    <cellStyle name="Note 9 2 8 4 8" xfId="16168" xr:uid="{00000000-0005-0000-0000-00008B3E0000}"/>
    <cellStyle name="Note 9 2 8 4 8 2" xfId="16169" xr:uid="{00000000-0005-0000-0000-00008C3E0000}"/>
    <cellStyle name="Note 9 2 8 4 9" xfId="16170" xr:uid="{00000000-0005-0000-0000-00008D3E0000}"/>
    <cellStyle name="Note 9 2 8 4 9 2" xfId="16171" xr:uid="{00000000-0005-0000-0000-00008E3E0000}"/>
    <cellStyle name="Note 9 2 8 5" xfId="16172" xr:uid="{00000000-0005-0000-0000-00008F3E0000}"/>
    <cellStyle name="Note 9 2 8 5 10" xfId="16173" xr:uid="{00000000-0005-0000-0000-0000903E0000}"/>
    <cellStyle name="Note 9 2 8 5 10 2" xfId="16174" xr:uid="{00000000-0005-0000-0000-0000913E0000}"/>
    <cellStyle name="Note 9 2 8 5 11" xfId="16175" xr:uid="{00000000-0005-0000-0000-0000923E0000}"/>
    <cellStyle name="Note 9 2 8 5 11 2" xfId="16176" xr:uid="{00000000-0005-0000-0000-0000933E0000}"/>
    <cellStyle name="Note 9 2 8 5 12" xfId="16177" xr:uid="{00000000-0005-0000-0000-0000943E0000}"/>
    <cellStyle name="Note 9 2 8 5 12 2" xfId="16178" xr:uid="{00000000-0005-0000-0000-0000953E0000}"/>
    <cellStyle name="Note 9 2 8 5 13" xfId="16179" xr:uid="{00000000-0005-0000-0000-0000963E0000}"/>
    <cellStyle name="Note 9 2 8 5 13 2" xfId="16180" xr:uid="{00000000-0005-0000-0000-0000973E0000}"/>
    <cellStyle name="Note 9 2 8 5 14" xfId="16181" xr:uid="{00000000-0005-0000-0000-0000983E0000}"/>
    <cellStyle name="Note 9 2 8 5 2" xfId="16182" xr:uid="{00000000-0005-0000-0000-0000993E0000}"/>
    <cellStyle name="Note 9 2 8 5 2 2" xfId="16183" xr:uid="{00000000-0005-0000-0000-00009A3E0000}"/>
    <cellStyle name="Note 9 2 8 5 3" xfId="16184" xr:uid="{00000000-0005-0000-0000-00009B3E0000}"/>
    <cellStyle name="Note 9 2 8 5 3 2" xfId="16185" xr:uid="{00000000-0005-0000-0000-00009C3E0000}"/>
    <cellStyle name="Note 9 2 8 5 4" xfId="16186" xr:uid="{00000000-0005-0000-0000-00009D3E0000}"/>
    <cellStyle name="Note 9 2 8 5 4 2" xfId="16187" xr:uid="{00000000-0005-0000-0000-00009E3E0000}"/>
    <cellStyle name="Note 9 2 8 5 5" xfId="16188" xr:uid="{00000000-0005-0000-0000-00009F3E0000}"/>
    <cellStyle name="Note 9 2 8 5 5 2" xfId="16189" xr:uid="{00000000-0005-0000-0000-0000A03E0000}"/>
    <cellStyle name="Note 9 2 8 5 6" xfId="16190" xr:uid="{00000000-0005-0000-0000-0000A13E0000}"/>
    <cellStyle name="Note 9 2 8 5 6 2" xfId="16191" xr:uid="{00000000-0005-0000-0000-0000A23E0000}"/>
    <cellStyle name="Note 9 2 8 5 7" xfId="16192" xr:uid="{00000000-0005-0000-0000-0000A33E0000}"/>
    <cellStyle name="Note 9 2 8 5 7 2" xfId="16193" xr:uid="{00000000-0005-0000-0000-0000A43E0000}"/>
    <cellStyle name="Note 9 2 8 5 8" xfId="16194" xr:uid="{00000000-0005-0000-0000-0000A53E0000}"/>
    <cellStyle name="Note 9 2 8 5 8 2" xfId="16195" xr:uid="{00000000-0005-0000-0000-0000A63E0000}"/>
    <cellStyle name="Note 9 2 8 5 9" xfId="16196" xr:uid="{00000000-0005-0000-0000-0000A73E0000}"/>
    <cellStyle name="Note 9 2 8 5 9 2" xfId="16197" xr:uid="{00000000-0005-0000-0000-0000A83E0000}"/>
    <cellStyle name="Note 9 2 8 6" xfId="16198" xr:uid="{00000000-0005-0000-0000-0000A93E0000}"/>
    <cellStyle name="Note 9 2 8 6 2" xfId="16199" xr:uid="{00000000-0005-0000-0000-0000AA3E0000}"/>
    <cellStyle name="Note 9 2 8 7" xfId="16200" xr:uid="{00000000-0005-0000-0000-0000AB3E0000}"/>
    <cellStyle name="Note 9 2 8 7 2" xfId="16201" xr:uid="{00000000-0005-0000-0000-0000AC3E0000}"/>
    <cellStyle name="Note 9 2 8 8" xfId="16202" xr:uid="{00000000-0005-0000-0000-0000AD3E0000}"/>
    <cellStyle name="Note 9 2 8 8 2" xfId="16203" xr:uid="{00000000-0005-0000-0000-0000AE3E0000}"/>
    <cellStyle name="Note 9 2 8 9" xfId="16204" xr:uid="{00000000-0005-0000-0000-0000AF3E0000}"/>
    <cellStyle name="Note 9 2 8 9 2" xfId="16205" xr:uid="{00000000-0005-0000-0000-0000B03E0000}"/>
    <cellStyle name="Note 9 2 9" xfId="16206" xr:uid="{00000000-0005-0000-0000-0000B13E0000}"/>
    <cellStyle name="Note 9 2 9 10" xfId="16207" xr:uid="{00000000-0005-0000-0000-0000B23E0000}"/>
    <cellStyle name="Note 9 2 9 10 2" xfId="16208" xr:uid="{00000000-0005-0000-0000-0000B33E0000}"/>
    <cellStyle name="Note 9 2 9 11" xfId="16209" xr:uid="{00000000-0005-0000-0000-0000B43E0000}"/>
    <cellStyle name="Note 9 2 9 11 2" xfId="16210" xr:uid="{00000000-0005-0000-0000-0000B53E0000}"/>
    <cellStyle name="Note 9 2 9 12" xfId="16211" xr:uid="{00000000-0005-0000-0000-0000B63E0000}"/>
    <cellStyle name="Note 9 2 9 12 2" xfId="16212" xr:uid="{00000000-0005-0000-0000-0000B73E0000}"/>
    <cellStyle name="Note 9 2 9 13" xfId="16213" xr:uid="{00000000-0005-0000-0000-0000B83E0000}"/>
    <cellStyle name="Note 9 2 9 13 2" xfId="16214" xr:uid="{00000000-0005-0000-0000-0000B93E0000}"/>
    <cellStyle name="Note 9 2 9 14" xfId="16215" xr:uid="{00000000-0005-0000-0000-0000BA3E0000}"/>
    <cellStyle name="Note 9 2 9 14 2" xfId="16216" xr:uid="{00000000-0005-0000-0000-0000BB3E0000}"/>
    <cellStyle name="Note 9 2 9 15" xfId="16217" xr:uid="{00000000-0005-0000-0000-0000BC3E0000}"/>
    <cellStyle name="Note 9 2 9 15 2" xfId="16218" xr:uid="{00000000-0005-0000-0000-0000BD3E0000}"/>
    <cellStyle name="Note 9 2 9 16" xfId="16219" xr:uid="{00000000-0005-0000-0000-0000BE3E0000}"/>
    <cellStyle name="Note 9 2 9 16 2" xfId="16220" xr:uid="{00000000-0005-0000-0000-0000BF3E0000}"/>
    <cellStyle name="Note 9 2 9 17" xfId="16221" xr:uid="{00000000-0005-0000-0000-0000C03E0000}"/>
    <cellStyle name="Note 9 2 9 17 2" xfId="16222" xr:uid="{00000000-0005-0000-0000-0000C13E0000}"/>
    <cellStyle name="Note 9 2 9 18" xfId="16223" xr:uid="{00000000-0005-0000-0000-0000C23E0000}"/>
    <cellStyle name="Note 9 2 9 2" xfId="16224" xr:uid="{00000000-0005-0000-0000-0000C33E0000}"/>
    <cellStyle name="Note 9 2 9 2 2" xfId="16225" xr:uid="{00000000-0005-0000-0000-0000C43E0000}"/>
    <cellStyle name="Note 9 2 9 3" xfId="16226" xr:uid="{00000000-0005-0000-0000-0000C53E0000}"/>
    <cellStyle name="Note 9 2 9 3 2" xfId="16227" xr:uid="{00000000-0005-0000-0000-0000C63E0000}"/>
    <cellStyle name="Note 9 2 9 4" xfId="16228" xr:uid="{00000000-0005-0000-0000-0000C73E0000}"/>
    <cellStyle name="Note 9 2 9 4 2" xfId="16229" xr:uid="{00000000-0005-0000-0000-0000C83E0000}"/>
    <cellStyle name="Note 9 2 9 5" xfId="16230" xr:uid="{00000000-0005-0000-0000-0000C93E0000}"/>
    <cellStyle name="Note 9 2 9 5 2" xfId="16231" xr:uid="{00000000-0005-0000-0000-0000CA3E0000}"/>
    <cellStyle name="Note 9 2 9 6" xfId="16232" xr:uid="{00000000-0005-0000-0000-0000CB3E0000}"/>
    <cellStyle name="Note 9 2 9 6 2" xfId="16233" xr:uid="{00000000-0005-0000-0000-0000CC3E0000}"/>
    <cellStyle name="Note 9 2 9 7" xfId="16234" xr:uid="{00000000-0005-0000-0000-0000CD3E0000}"/>
    <cellStyle name="Note 9 2 9 7 2" xfId="16235" xr:uid="{00000000-0005-0000-0000-0000CE3E0000}"/>
    <cellStyle name="Note 9 2 9 8" xfId="16236" xr:uid="{00000000-0005-0000-0000-0000CF3E0000}"/>
    <cellStyle name="Note 9 2 9 8 2" xfId="16237" xr:uid="{00000000-0005-0000-0000-0000D03E0000}"/>
    <cellStyle name="Note 9 2 9 9" xfId="16238" xr:uid="{00000000-0005-0000-0000-0000D13E0000}"/>
    <cellStyle name="Note 9 2 9 9 2" xfId="16239" xr:uid="{00000000-0005-0000-0000-0000D23E0000}"/>
    <cellStyle name="Note 9 20" xfId="16240" xr:uid="{00000000-0005-0000-0000-0000D33E0000}"/>
    <cellStyle name="Note 9 20 2" xfId="16241" xr:uid="{00000000-0005-0000-0000-0000D43E0000}"/>
    <cellStyle name="Note 9 21" xfId="16242" xr:uid="{00000000-0005-0000-0000-0000D53E0000}"/>
    <cellStyle name="Note 9 21 2" xfId="16243" xr:uid="{00000000-0005-0000-0000-0000D63E0000}"/>
    <cellStyle name="Note 9 22" xfId="16244" xr:uid="{00000000-0005-0000-0000-0000D73E0000}"/>
    <cellStyle name="Note 9 22 2" xfId="16245" xr:uid="{00000000-0005-0000-0000-0000D83E0000}"/>
    <cellStyle name="Note 9 23" xfId="16246" xr:uid="{00000000-0005-0000-0000-0000D93E0000}"/>
    <cellStyle name="Note 9 23 2" xfId="16247" xr:uid="{00000000-0005-0000-0000-0000DA3E0000}"/>
    <cellStyle name="Note 9 24" xfId="16248" xr:uid="{00000000-0005-0000-0000-0000DB3E0000}"/>
    <cellStyle name="Note 9 24 2" xfId="16249" xr:uid="{00000000-0005-0000-0000-0000DC3E0000}"/>
    <cellStyle name="Note 9 25" xfId="16250" xr:uid="{00000000-0005-0000-0000-0000DD3E0000}"/>
    <cellStyle name="Note 9 25 2" xfId="16251" xr:uid="{00000000-0005-0000-0000-0000DE3E0000}"/>
    <cellStyle name="Note 9 26" xfId="16252" xr:uid="{00000000-0005-0000-0000-0000DF3E0000}"/>
    <cellStyle name="Note 9 26 2" xfId="16253" xr:uid="{00000000-0005-0000-0000-0000E03E0000}"/>
    <cellStyle name="Note 9 27" xfId="16254" xr:uid="{00000000-0005-0000-0000-0000E13E0000}"/>
    <cellStyle name="Note 9 27 2" xfId="16255" xr:uid="{00000000-0005-0000-0000-0000E23E0000}"/>
    <cellStyle name="Note 9 28" xfId="16256" xr:uid="{00000000-0005-0000-0000-0000E33E0000}"/>
    <cellStyle name="Note 9 3" xfId="16257" xr:uid="{00000000-0005-0000-0000-0000E43E0000}"/>
    <cellStyle name="Note 9 3 10" xfId="16258" xr:uid="{00000000-0005-0000-0000-0000E53E0000}"/>
    <cellStyle name="Note 9 3 10 2" xfId="16259" xr:uid="{00000000-0005-0000-0000-0000E63E0000}"/>
    <cellStyle name="Note 9 3 11" xfId="16260" xr:uid="{00000000-0005-0000-0000-0000E73E0000}"/>
    <cellStyle name="Note 9 3 11 2" xfId="16261" xr:uid="{00000000-0005-0000-0000-0000E83E0000}"/>
    <cellStyle name="Note 9 3 12" xfId="16262" xr:uid="{00000000-0005-0000-0000-0000E93E0000}"/>
    <cellStyle name="Note 9 3 12 2" xfId="16263" xr:uid="{00000000-0005-0000-0000-0000EA3E0000}"/>
    <cellStyle name="Note 9 3 13" xfId="16264" xr:uid="{00000000-0005-0000-0000-0000EB3E0000}"/>
    <cellStyle name="Note 9 3 13 2" xfId="16265" xr:uid="{00000000-0005-0000-0000-0000EC3E0000}"/>
    <cellStyle name="Note 9 3 14" xfId="16266" xr:uid="{00000000-0005-0000-0000-0000ED3E0000}"/>
    <cellStyle name="Note 9 3 14 2" xfId="16267" xr:uid="{00000000-0005-0000-0000-0000EE3E0000}"/>
    <cellStyle name="Note 9 3 15" xfId="16268" xr:uid="{00000000-0005-0000-0000-0000EF3E0000}"/>
    <cellStyle name="Note 9 3 15 2" xfId="16269" xr:uid="{00000000-0005-0000-0000-0000F03E0000}"/>
    <cellStyle name="Note 9 3 16" xfId="16270" xr:uid="{00000000-0005-0000-0000-0000F13E0000}"/>
    <cellStyle name="Note 9 3 16 2" xfId="16271" xr:uid="{00000000-0005-0000-0000-0000F23E0000}"/>
    <cellStyle name="Note 9 3 17" xfId="16272" xr:uid="{00000000-0005-0000-0000-0000F33E0000}"/>
    <cellStyle name="Note 9 3 17 2" xfId="16273" xr:uid="{00000000-0005-0000-0000-0000F43E0000}"/>
    <cellStyle name="Note 9 3 18" xfId="16274" xr:uid="{00000000-0005-0000-0000-0000F53E0000}"/>
    <cellStyle name="Note 9 3 18 2" xfId="16275" xr:uid="{00000000-0005-0000-0000-0000F63E0000}"/>
    <cellStyle name="Note 9 3 19" xfId="16276" xr:uid="{00000000-0005-0000-0000-0000F73E0000}"/>
    <cellStyle name="Note 9 3 19 2" xfId="16277" xr:uid="{00000000-0005-0000-0000-0000F83E0000}"/>
    <cellStyle name="Note 9 3 2" xfId="16278" xr:uid="{00000000-0005-0000-0000-0000F93E0000}"/>
    <cellStyle name="Note 9 3 2 10" xfId="16279" xr:uid="{00000000-0005-0000-0000-0000FA3E0000}"/>
    <cellStyle name="Note 9 3 2 10 2" xfId="16280" xr:uid="{00000000-0005-0000-0000-0000FB3E0000}"/>
    <cellStyle name="Note 9 3 2 11" xfId="16281" xr:uid="{00000000-0005-0000-0000-0000FC3E0000}"/>
    <cellStyle name="Note 9 3 2 11 2" xfId="16282" xr:uid="{00000000-0005-0000-0000-0000FD3E0000}"/>
    <cellStyle name="Note 9 3 2 12" xfId="16283" xr:uid="{00000000-0005-0000-0000-0000FE3E0000}"/>
    <cellStyle name="Note 9 3 2 12 2" xfId="16284" xr:uid="{00000000-0005-0000-0000-0000FF3E0000}"/>
    <cellStyle name="Note 9 3 2 13" xfId="16285" xr:uid="{00000000-0005-0000-0000-0000003F0000}"/>
    <cellStyle name="Note 9 3 2 13 2" xfId="16286" xr:uid="{00000000-0005-0000-0000-0000013F0000}"/>
    <cellStyle name="Note 9 3 2 14" xfId="16287" xr:uid="{00000000-0005-0000-0000-0000023F0000}"/>
    <cellStyle name="Note 9 3 2 14 2" xfId="16288" xr:uid="{00000000-0005-0000-0000-0000033F0000}"/>
    <cellStyle name="Note 9 3 2 15" xfId="16289" xr:uid="{00000000-0005-0000-0000-0000043F0000}"/>
    <cellStyle name="Note 9 3 2 15 2" xfId="16290" xr:uid="{00000000-0005-0000-0000-0000053F0000}"/>
    <cellStyle name="Note 9 3 2 16" xfId="16291" xr:uid="{00000000-0005-0000-0000-0000063F0000}"/>
    <cellStyle name="Note 9 3 2 16 2" xfId="16292" xr:uid="{00000000-0005-0000-0000-0000073F0000}"/>
    <cellStyle name="Note 9 3 2 17" xfId="16293" xr:uid="{00000000-0005-0000-0000-0000083F0000}"/>
    <cellStyle name="Note 9 3 2 17 2" xfId="16294" xr:uid="{00000000-0005-0000-0000-0000093F0000}"/>
    <cellStyle name="Note 9 3 2 18" xfId="16295" xr:uid="{00000000-0005-0000-0000-00000A3F0000}"/>
    <cellStyle name="Note 9 3 2 18 2" xfId="16296" xr:uid="{00000000-0005-0000-0000-00000B3F0000}"/>
    <cellStyle name="Note 9 3 2 19" xfId="16297" xr:uid="{00000000-0005-0000-0000-00000C3F0000}"/>
    <cellStyle name="Note 9 3 2 2" xfId="16298" xr:uid="{00000000-0005-0000-0000-00000D3F0000}"/>
    <cellStyle name="Note 9 3 2 2 2" xfId="16299" xr:uid="{00000000-0005-0000-0000-00000E3F0000}"/>
    <cellStyle name="Note 9 3 2 3" xfId="16300" xr:uid="{00000000-0005-0000-0000-00000F3F0000}"/>
    <cellStyle name="Note 9 3 2 3 2" xfId="16301" xr:uid="{00000000-0005-0000-0000-0000103F0000}"/>
    <cellStyle name="Note 9 3 2 4" xfId="16302" xr:uid="{00000000-0005-0000-0000-0000113F0000}"/>
    <cellStyle name="Note 9 3 2 4 2" xfId="16303" xr:uid="{00000000-0005-0000-0000-0000123F0000}"/>
    <cellStyle name="Note 9 3 2 5" xfId="16304" xr:uid="{00000000-0005-0000-0000-0000133F0000}"/>
    <cellStyle name="Note 9 3 2 5 2" xfId="16305" xr:uid="{00000000-0005-0000-0000-0000143F0000}"/>
    <cellStyle name="Note 9 3 2 6" xfId="16306" xr:uid="{00000000-0005-0000-0000-0000153F0000}"/>
    <cellStyle name="Note 9 3 2 6 2" xfId="16307" xr:uid="{00000000-0005-0000-0000-0000163F0000}"/>
    <cellStyle name="Note 9 3 2 7" xfId="16308" xr:uid="{00000000-0005-0000-0000-0000173F0000}"/>
    <cellStyle name="Note 9 3 2 7 2" xfId="16309" xr:uid="{00000000-0005-0000-0000-0000183F0000}"/>
    <cellStyle name="Note 9 3 2 8" xfId="16310" xr:uid="{00000000-0005-0000-0000-0000193F0000}"/>
    <cellStyle name="Note 9 3 2 8 2" xfId="16311" xr:uid="{00000000-0005-0000-0000-00001A3F0000}"/>
    <cellStyle name="Note 9 3 2 9" xfId="16312" xr:uid="{00000000-0005-0000-0000-00001B3F0000}"/>
    <cellStyle name="Note 9 3 2 9 2" xfId="16313" xr:uid="{00000000-0005-0000-0000-00001C3F0000}"/>
    <cellStyle name="Note 9 3 20" xfId="16314" xr:uid="{00000000-0005-0000-0000-00001D3F0000}"/>
    <cellStyle name="Note 9 3 3" xfId="16315" xr:uid="{00000000-0005-0000-0000-00001E3F0000}"/>
    <cellStyle name="Note 9 3 3 10" xfId="16316" xr:uid="{00000000-0005-0000-0000-00001F3F0000}"/>
    <cellStyle name="Note 9 3 3 10 2" xfId="16317" xr:uid="{00000000-0005-0000-0000-0000203F0000}"/>
    <cellStyle name="Note 9 3 3 11" xfId="16318" xr:uid="{00000000-0005-0000-0000-0000213F0000}"/>
    <cellStyle name="Note 9 3 3 11 2" xfId="16319" xr:uid="{00000000-0005-0000-0000-0000223F0000}"/>
    <cellStyle name="Note 9 3 3 12" xfId="16320" xr:uid="{00000000-0005-0000-0000-0000233F0000}"/>
    <cellStyle name="Note 9 3 3 12 2" xfId="16321" xr:uid="{00000000-0005-0000-0000-0000243F0000}"/>
    <cellStyle name="Note 9 3 3 13" xfId="16322" xr:uid="{00000000-0005-0000-0000-0000253F0000}"/>
    <cellStyle name="Note 9 3 3 13 2" xfId="16323" xr:uid="{00000000-0005-0000-0000-0000263F0000}"/>
    <cellStyle name="Note 9 3 3 14" xfId="16324" xr:uid="{00000000-0005-0000-0000-0000273F0000}"/>
    <cellStyle name="Note 9 3 3 14 2" xfId="16325" xr:uid="{00000000-0005-0000-0000-0000283F0000}"/>
    <cellStyle name="Note 9 3 3 15" xfId="16326" xr:uid="{00000000-0005-0000-0000-0000293F0000}"/>
    <cellStyle name="Note 9 3 3 15 2" xfId="16327" xr:uid="{00000000-0005-0000-0000-00002A3F0000}"/>
    <cellStyle name="Note 9 3 3 16" xfId="16328" xr:uid="{00000000-0005-0000-0000-00002B3F0000}"/>
    <cellStyle name="Note 9 3 3 16 2" xfId="16329" xr:uid="{00000000-0005-0000-0000-00002C3F0000}"/>
    <cellStyle name="Note 9 3 3 17" xfId="16330" xr:uid="{00000000-0005-0000-0000-00002D3F0000}"/>
    <cellStyle name="Note 9 3 3 17 2" xfId="16331" xr:uid="{00000000-0005-0000-0000-00002E3F0000}"/>
    <cellStyle name="Note 9 3 3 18" xfId="16332" xr:uid="{00000000-0005-0000-0000-00002F3F0000}"/>
    <cellStyle name="Note 9 3 3 18 2" xfId="16333" xr:uid="{00000000-0005-0000-0000-0000303F0000}"/>
    <cellStyle name="Note 9 3 3 19" xfId="16334" xr:uid="{00000000-0005-0000-0000-0000313F0000}"/>
    <cellStyle name="Note 9 3 3 2" xfId="16335" xr:uid="{00000000-0005-0000-0000-0000323F0000}"/>
    <cellStyle name="Note 9 3 3 2 2" xfId="16336" xr:uid="{00000000-0005-0000-0000-0000333F0000}"/>
    <cellStyle name="Note 9 3 3 3" xfId="16337" xr:uid="{00000000-0005-0000-0000-0000343F0000}"/>
    <cellStyle name="Note 9 3 3 3 2" xfId="16338" xr:uid="{00000000-0005-0000-0000-0000353F0000}"/>
    <cellStyle name="Note 9 3 3 4" xfId="16339" xr:uid="{00000000-0005-0000-0000-0000363F0000}"/>
    <cellStyle name="Note 9 3 3 4 2" xfId="16340" xr:uid="{00000000-0005-0000-0000-0000373F0000}"/>
    <cellStyle name="Note 9 3 3 5" xfId="16341" xr:uid="{00000000-0005-0000-0000-0000383F0000}"/>
    <cellStyle name="Note 9 3 3 5 2" xfId="16342" xr:uid="{00000000-0005-0000-0000-0000393F0000}"/>
    <cellStyle name="Note 9 3 3 6" xfId="16343" xr:uid="{00000000-0005-0000-0000-00003A3F0000}"/>
    <cellStyle name="Note 9 3 3 6 2" xfId="16344" xr:uid="{00000000-0005-0000-0000-00003B3F0000}"/>
    <cellStyle name="Note 9 3 3 7" xfId="16345" xr:uid="{00000000-0005-0000-0000-00003C3F0000}"/>
    <cellStyle name="Note 9 3 3 7 2" xfId="16346" xr:uid="{00000000-0005-0000-0000-00003D3F0000}"/>
    <cellStyle name="Note 9 3 3 8" xfId="16347" xr:uid="{00000000-0005-0000-0000-00003E3F0000}"/>
    <cellStyle name="Note 9 3 3 8 2" xfId="16348" xr:uid="{00000000-0005-0000-0000-00003F3F0000}"/>
    <cellStyle name="Note 9 3 3 9" xfId="16349" xr:uid="{00000000-0005-0000-0000-0000403F0000}"/>
    <cellStyle name="Note 9 3 3 9 2" xfId="16350" xr:uid="{00000000-0005-0000-0000-0000413F0000}"/>
    <cellStyle name="Note 9 3 4" xfId="16351" xr:uid="{00000000-0005-0000-0000-0000423F0000}"/>
    <cellStyle name="Note 9 3 4 10" xfId="16352" xr:uid="{00000000-0005-0000-0000-0000433F0000}"/>
    <cellStyle name="Note 9 3 4 10 2" xfId="16353" xr:uid="{00000000-0005-0000-0000-0000443F0000}"/>
    <cellStyle name="Note 9 3 4 11" xfId="16354" xr:uid="{00000000-0005-0000-0000-0000453F0000}"/>
    <cellStyle name="Note 9 3 4 11 2" xfId="16355" xr:uid="{00000000-0005-0000-0000-0000463F0000}"/>
    <cellStyle name="Note 9 3 4 12" xfId="16356" xr:uid="{00000000-0005-0000-0000-0000473F0000}"/>
    <cellStyle name="Note 9 3 4 12 2" xfId="16357" xr:uid="{00000000-0005-0000-0000-0000483F0000}"/>
    <cellStyle name="Note 9 3 4 13" xfId="16358" xr:uid="{00000000-0005-0000-0000-0000493F0000}"/>
    <cellStyle name="Note 9 3 4 13 2" xfId="16359" xr:uid="{00000000-0005-0000-0000-00004A3F0000}"/>
    <cellStyle name="Note 9 3 4 14" xfId="16360" xr:uid="{00000000-0005-0000-0000-00004B3F0000}"/>
    <cellStyle name="Note 9 3 4 14 2" xfId="16361" xr:uid="{00000000-0005-0000-0000-00004C3F0000}"/>
    <cellStyle name="Note 9 3 4 15" xfId="16362" xr:uid="{00000000-0005-0000-0000-00004D3F0000}"/>
    <cellStyle name="Note 9 3 4 15 2" xfId="16363" xr:uid="{00000000-0005-0000-0000-00004E3F0000}"/>
    <cellStyle name="Note 9 3 4 16" xfId="16364" xr:uid="{00000000-0005-0000-0000-00004F3F0000}"/>
    <cellStyle name="Note 9 3 4 2" xfId="16365" xr:uid="{00000000-0005-0000-0000-0000503F0000}"/>
    <cellStyle name="Note 9 3 4 2 2" xfId="16366" xr:uid="{00000000-0005-0000-0000-0000513F0000}"/>
    <cellStyle name="Note 9 3 4 3" xfId="16367" xr:uid="{00000000-0005-0000-0000-0000523F0000}"/>
    <cellStyle name="Note 9 3 4 3 2" xfId="16368" xr:uid="{00000000-0005-0000-0000-0000533F0000}"/>
    <cellStyle name="Note 9 3 4 4" xfId="16369" xr:uid="{00000000-0005-0000-0000-0000543F0000}"/>
    <cellStyle name="Note 9 3 4 4 2" xfId="16370" xr:uid="{00000000-0005-0000-0000-0000553F0000}"/>
    <cellStyle name="Note 9 3 4 5" xfId="16371" xr:uid="{00000000-0005-0000-0000-0000563F0000}"/>
    <cellStyle name="Note 9 3 4 5 2" xfId="16372" xr:uid="{00000000-0005-0000-0000-0000573F0000}"/>
    <cellStyle name="Note 9 3 4 6" xfId="16373" xr:uid="{00000000-0005-0000-0000-0000583F0000}"/>
    <cellStyle name="Note 9 3 4 6 2" xfId="16374" xr:uid="{00000000-0005-0000-0000-0000593F0000}"/>
    <cellStyle name="Note 9 3 4 7" xfId="16375" xr:uid="{00000000-0005-0000-0000-00005A3F0000}"/>
    <cellStyle name="Note 9 3 4 7 2" xfId="16376" xr:uid="{00000000-0005-0000-0000-00005B3F0000}"/>
    <cellStyle name="Note 9 3 4 8" xfId="16377" xr:uid="{00000000-0005-0000-0000-00005C3F0000}"/>
    <cellStyle name="Note 9 3 4 8 2" xfId="16378" xr:uid="{00000000-0005-0000-0000-00005D3F0000}"/>
    <cellStyle name="Note 9 3 4 9" xfId="16379" xr:uid="{00000000-0005-0000-0000-00005E3F0000}"/>
    <cellStyle name="Note 9 3 4 9 2" xfId="16380" xr:uid="{00000000-0005-0000-0000-00005F3F0000}"/>
    <cellStyle name="Note 9 3 5" xfId="16381" xr:uid="{00000000-0005-0000-0000-0000603F0000}"/>
    <cellStyle name="Note 9 3 5 10" xfId="16382" xr:uid="{00000000-0005-0000-0000-0000613F0000}"/>
    <cellStyle name="Note 9 3 5 10 2" xfId="16383" xr:uid="{00000000-0005-0000-0000-0000623F0000}"/>
    <cellStyle name="Note 9 3 5 11" xfId="16384" xr:uid="{00000000-0005-0000-0000-0000633F0000}"/>
    <cellStyle name="Note 9 3 5 11 2" xfId="16385" xr:uid="{00000000-0005-0000-0000-0000643F0000}"/>
    <cellStyle name="Note 9 3 5 12" xfId="16386" xr:uid="{00000000-0005-0000-0000-0000653F0000}"/>
    <cellStyle name="Note 9 3 5 12 2" xfId="16387" xr:uid="{00000000-0005-0000-0000-0000663F0000}"/>
    <cellStyle name="Note 9 3 5 13" xfId="16388" xr:uid="{00000000-0005-0000-0000-0000673F0000}"/>
    <cellStyle name="Note 9 3 5 13 2" xfId="16389" xr:uid="{00000000-0005-0000-0000-0000683F0000}"/>
    <cellStyle name="Note 9 3 5 14" xfId="16390" xr:uid="{00000000-0005-0000-0000-0000693F0000}"/>
    <cellStyle name="Note 9 3 5 14 2" xfId="16391" xr:uid="{00000000-0005-0000-0000-00006A3F0000}"/>
    <cellStyle name="Note 9 3 5 15" xfId="16392" xr:uid="{00000000-0005-0000-0000-00006B3F0000}"/>
    <cellStyle name="Note 9 3 5 15 2" xfId="16393" xr:uid="{00000000-0005-0000-0000-00006C3F0000}"/>
    <cellStyle name="Note 9 3 5 16" xfId="16394" xr:uid="{00000000-0005-0000-0000-00006D3F0000}"/>
    <cellStyle name="Note 9 3 5 2" xfId="16395" xr:uid="{00000000-0005-0000-0000-00006E3F0000}"/>
    <cellStyle name="Note 9 3 5 2 2" xfId="16396" xr:uid="{00000000-0005-0000-0000-00006F3F0000}"/>
    <cellStyle name="Note 9 3 5 3" xfId="16397" xr:uid="{00000000-0005-0000-0000-0000703F0000}"/>
    <cellStyle name="Note 9 3 5 3 2" xfId="16398" xr:uid="{00000000-0005-0000-0000-0000713F0000}"/>
    <cellStyle name="Note 9 3 5 4" xfId="16399" xr:uid="{00000000-0005-0000-0000-0000723F0000}"/>
    <cellStyle name="Note 9 3 5 4 2" xfId="16400" xr:uid="{00000000-0005-0000-0000-0000733F0000}"/>
    <cellStyle name="Note 9 3 5 5" xfId="16401" xr:uid="{00000000-0005-0000-0000-0000743F0000}"/>
    <cellStyle name="Note 9 3 5 5 2" xfId="16402" xr:uid="{00000000-0005-0000-0000-0000753F0000}"/>
    <cellStyle name="Note 9 3 5 6" xfId="16403" xr:uid="{00000000-0005-0000-0000-0000763F0000}"/>
    <cellStyle name="Note 9 3 5 6 2" xfId="16404" xr:uid="{00000000-0005-0000-0000-0000773F0000}"/>
    <cellStyle name="Note 9 3 5 7" xfId="16405" xr:uid="{00000000-0005-0000-0000-0000783F0000}"/>
    <cellStyle name="Note 9 3 5 7 2" xfId="16406" xr:uid="{00000000-0005-0000-0000-0000793F0000}"/>
    <cellStyle name="Note 9 3 5 8" xfId="16407" xr:uid="{00000000-0005-0000-0000-00007A3F0000}"/>
    <cellStyle name="Note 9 3 5 8 2" xfId="16408" xr:uid="{00000000-0005-0000-0000-00007B3F0000}"/>
    <cellStyle name="Note 9 3 5 9" xfId="16409" xr:uid="{00000000-0005-0000-0000-00007C3F0000}"/>
    <cellStyle name="Note 9 3 5 9 2" xfId="16410" xr:uid="{00000000-0005-0000-0000-00007D3F0000}"/>
    <cellStyle name="Note 9 3 6" xfId="16411" xr:uid="{00000000-0005-0000-0000-00007E3F0000}"/>
    <cellStyle name="Note 9 3 6 10" xfId="16412" xr:uid="{00000000-0005-0000-0000-00007F3F0000}"/>
    <cellStyle name="Note 9 3 6 10 2" xfId="16413" xr:uid="{00000000-0005-0000-0000-0000803F0000}"/>
    <cellStyle name="Note 9 3 6 11" xfId="16414" xr:uid="{00000000-0005-0000-0000-0000813F0000}"/>
    <cellStyle name="Note 9 3 6 11 2" xfId="16415" xr:uid="{00000000-0005-0000-0000-0000823F0000}"/>
    <cellStyle name="Note 9 3 6 12" xfId="16416" xr:uid="{00000000-0005-0000-0000-0000833F0000}"/>
    <cellStyle name="Note 9 3 6 12 2" xfId="16417" xr:uid="{00000000-0005-0000-0000-0000843F0000}"/>
    <cellStyle name="Note 9 3 6 13" xfId="16418" xr:uid="{00000000-0005-0000-0000-0000853F0000}"/>
    <cellStyle name="Note 9 3 6 13 2" xfId="16419" xr:uid="{00000000-0005-0000-0000-0000863F0000}"/>
    <cellStyle name="Note 9 3 6 14" xfId="16420" xr:uid="{00000000-0005-0000-0000-0000873F0000}"/>
    <cellStyle name="Note 9 3 6 14 2" xfId="16421" xr:uid="{00000000-0005-0000-0000-0000883F0000}"/>
    <cellStyle name="Note 9 3 6 15" xfId="16422" xr:uid="{00000000-0005-0000-0000-0000893F0000}"/>
    <cellStyle name="Note 9 3 6 2" xfId="16423" xr:uid="{00000000-0005-0000-0000-00008A3F0000}"/>
    <cellStyle name="Note 9 3 6 2 2" xfId="16424" xr:uid="{00000000-0005-0000-0000-00008B3F0000}"/>
    <cellStyle name="Note 9 3 6 3" xfId="16425" xr:uid="{00000000-0005-0000-0000-00008C3F0000}"/>
    <cellStyle name="Note 9 3 6 3 2" xfId="16426" xr:uid="{00000000-0005-0000-0000-00008D3F0000}"/>
    <cellStyle name="Note 9 3 6 4" xfId="16427" xr:uid="{00000000-0005-0000-0000-00008E3F0000}"/>
    <cellStyle name="Note 9 3 6 4 2" xfId="16428" xr:uid="{00000000-0005-0000-0000-00008F3F0000}"/>
    <cellStyle name="Note 9 3 6 5" xfId="16429" xr:uid="{00000000-0005-0000-0000-0000903F0000}"/>
    <cellStyle name="Note 9 3 6 5 2" xfId="16430" xr:uid="{00000000-0005-0000-0000-0000913F0000}"/>
    <cellStyle name="Note 9 3 6 6" xfId="16431" xr:uid="{00000000-0005-0000-0000-0000923F0000}"/>
    <cellStyle name="Note 9 3 6 6 2" xfId="16432" xr:uid="{00000000-0005-0000-0000-0000933F0000}"/>
    <cellStyle name="Note 9 3 6 7" xfId="16433" xr:uid="{00000000-0005-0000-0000-0000943F0000}"/>
    <cellStyle name="Note 9 3 6 7 2" xfId="16434" xr:uid="{00000000-0005-0000-0000-0000953F0000}"/>
    <cellStyle name="Note 9 3 6 8" xfId="16435" xr:uid="{00000000-0005-0000-0000-0000963F0000}"/>
    <cellStyle name="Note 9 3 6 8 2" xfId="16436" xr:uid="{00000000-0005-0000-0000-0000973F0000}"/>
    <cellStyle name="Note 9 3 6 9" xfId="16437" xr:uid="{00000000-0005-0000-0000-0000983F0000}"/>
    <cellStyle name="Note 9 3 6 9 2" xfId="16438" xr:uid="{00000000-0005-0000-0000-0000993F0000}"/>
    <cellStyle name="Note 9 3 7" xfId="16439" xr:uid="{00000000-0005-0000-0000-00009A3F0000}"/>
    <cellStyle name="Note 9 3 7 2" xfId="16440" xr:uid="{00000000-0005-0000-0000-00009B3F0000}"/>
    <cellStyle name="Note 9 3 8" xfId="16441" xr:uid="{00000000-0005-0000-0000-00009C3F0000}"/>
    <cellStyle name="Note 9 3 8 2" xfId="16442" xr:uid="{00000000-0005-0000-0000-00009D3F0000}"/>
    <cellStyle name="Note 9 3 9" xfId="16443" xr:uid="{00000000-0005-0000-0000-00009E3F0000}"/>
    <cellStyle name="Note 9 3 9 2" xfId="16444" xr:uid="{00000000-0005-0000-0000-00009F3F0000}"/>
    <cellStyle name="Note 9 4" xfId="16445" xr:uid="{00000000-0005-0000-0000-0000A03F0000}"/>
    <cellStyle name="Note 9 4 10" xfId="16446" xr:uid="{00000000-0005-0000-0000-0000A13F0000}"/>
    <cellStyle name="Note 9 4 10 2" xfId="16447" xr:uid="{00000000-0005-0000-0000-0000A23F0000}"/>
    <cellStyle name="Note 9 4 11" xfId="16448" xr:uid="{00000000-0005-0000-0000-0000A33F0000}"/>
    <cellStyle name="Note 9 4 11 2" xfId="16449" xr:uid="{00000000-0005-0000-0000-0000A43F0000}"/>
    <cellStyle name="Note 9 4 12" xfId="16450" xr:uid="{00000000-0005-0000-0000-0000A53F0000}"/>
    <cellStyle name="Note 9 4 12 2" xfId="16451" xr:uid="{00000000-0005-0000-0000-0000A63F0000}"/>
    <cellStyle name="Note 9 4 13" xfId="16452" xr:uid="{00000000-0005-0000-0000-0000A73F0000}"/>
    <cellStyle name="Note 9 4 13 2" xfId="16453" xr:uid="{00000000-0005-0000-0000-0000A83F0000}"/>
    <cellStyle name="Note 9 4 14" xfId="16454" xr:uid="{00000000-0005-0000-0000-0000A93F0000}"/>
    <cellStyle name="Note 9 4 14 2" xfId="16455" xr:uid="{00000000-0005-0000-0000-0000AA3F0000}"/>
    <cellStyle name="Note 9 4 15" xfId="16456" xr:uid="{00000000-0005-0000-0000-0000AB3F0000}"/>
    <cellStyle name="Note 9 4 15 2" xfId="16457" xr:uid="{00000000-0005-0000-0000-0000AC3F0000}"/>
    <cellStyle name="Note 9 4 16" xfId="16458" xr:uid="{00000000-0005-0000-0000-0000AD3F0000}"/>
    <cellStyle name="Note 9 4 16 2" xfId="16459" xr:uid="{00000000-0005-0000-0000-0000AE3F0000}"/>
    <cellStyle name="Note 9 4 17" xfId="16460" xr:uid="{00000000-0005-0000-0000-0000AF3F0000}"/>
    <cellStyle name="Note 9 4 17 2" xfId="16461" xr:uid="{00000000-0005-0000-0000-0000B03F0000}"/>
    <cellStyle name="Note 9 4 18" xfId="16462" xr:uid="{00000000-0005-0000-0000-0000B13F0000}"/>
    <cellStyle name="Note 9 4 18 2" xfId="16463" xr:uid="{00000000-0005-0000-0000-0000B23F0000}"/>
    <cellStyle name="Note 9 4 19" xfId="16464" xr:uid="{00000000-0005-0000-0000-0000B33F0000}"/>
    <cellStyle name="Note 9 4 19 2" xfId="16465" xr:uid="{00000000-0005-0000-0000-0000B43F0000}"/>
    <cellStyle name="Note 9 4 2" xfId="16466" xr:uid="{00000000-0005-0000-0000-0000B53F0000}"/>
    <cellStyle name="Note 9 4 2 10" xfId="16467" xr:uid="{00000000-0005-0000-0000-0000B63F0000}"/>
    <cellStyle name="Note 9 4 2 10 2" xfId="16468" xr:uid="{00000000-0005-0000-0000-0000B73F0000}"/>
    <cellStyle name="Note 9 4 2 11" xfId="16469" xr:uid="{00000000-0005-0000-0000-0000B83F0000}"/>
    <cellStyle name="Note 9 4 2 11 2" xfId="16470" xr:uid="{00000000-0005-0000-0000-0000B93F0000}"/>
    <cellStyle name="Note 9 4 2 12" xfId="16471" xr:uid="{00000000-0005-0000-0000-0000BA3F0000}"/>
    <cellStyle name="Note 9 4 2 12 2" xfId="16472" xr:uid="{00000000-0005-0000-0000-0000BB3F0000}"/>
    <cellStyle name="Note 9 4 2 13" xfId="16473" xr:uid="{00000000-0005-0000-0000-0000BC3F0000}"/>
    <cellStyle name="Note 9 4 2 13 2" xfId="16474" xr:uid="{00000000-0005-0000-0000-0000BD3F0000}"/>
    <cellStyle name="Note 9 4 2 14" xfId="16475" xr:uid="{00000000-0005-0000-0000-0000BE3F0000}"/>
    <cellStyle name="Note 9 4 2 14 2" xfId="16476" xr:uid="{00000000-0005-0000-0000-0000BF3F0000}"/>
    <cellStyle name="Note 9 4 2 15" xfId="16477" xr:uid="{00000000-0005-0000-0000-0000C03F0000}"/>
    <cellStyle name="Note 9 4 2 15 2" xfId="16478" xr:uid="{00000000-0005-0000-0000-0000C13F0000}"/>
    <cellStyle name="Note 9 4 2 16" xfId="16479" xr:uid="{00000000-0005-0000-0000-0000C23F0000}"/>
    <cellStyle name="Note 9 4 2 16 2" xfId="16480" xr:uid="{00000000-0005-0000-0000-0000C33F0000}"/>
    <cellStyle name="Note 9 4 2 17" xfId="16481" xr:uid="{00000000-0005-0000-0000-0000C43F0000}"/>
    <cellStyle name="Note 9 4 2 17 2" xfId="16482" xr:uid="{00000000-0005-0000-0000-0000C53F0000}"/>
    <cellStyle name="Note 9 4 2 18" xfId="16483" xr:uid="{00000000-0005-0000-0000-0000C63F0000}"/>
    <cellStyle name="Note 9 4 2 18 2" xfId="16484" xr:uid="{00000000-0005-0000-0000-0000C73F0000}"/>
    <cellStyle name="Note 9 4 2 19" xfId="16485" xr:uid="{00000000-0005-0000-0000-0000C83F0000}"/>
    <cellStyle name="Note 9 4 2 2" xfId="16486" xr:uid="{00000000-0005-0000-0000-0000C93F0000}"/>
    <cellStyle name="Note 9 4 2 2 2" xfId="16487" xr:uid="{00000000-0005-0000-0000-0000CA3F0000}"/>
    <cellStyle name="Note 9 4 2 3" xfId="16488" xr:uid="{00000000-0005-0000-0000-0000CB3F0000}"/>
    <cellStyle name="Note 9 4 2 3 2" xfId="16489" xr:uid="{00000000-0005-0000-0000-0000CC3F0000}"/>
    <cellStyle name="Note 9 4 2 4" xfId="16490" xr:uid="{00000000-0005-0000-0000-0000CD3F0000}"/>
    <cellStyle name="Note 9 4 2 4 2" xfId="16491" xr:uid="{00000000-0005-0000-0000-0000CE3F0000}"/>
    <cellStyle name="Note 9 4 2 5" xfId="16492" xr:uid="{00000000-0005-0000-0000-0000CF3F0000}"/>
    <cellStyle name="Note 9 4 2 5 2" xfId="16493" xr:uid="{00000000-0005-0000-0000-0000D03F0000}"/>
    <cellStyle name="Note 9 4 2 6" xfId="16494" xr:uid="{00000000-0005-0000-0000-0000D13F0000}"/>
    <cellStyle name="Note 9 4 2 6 2" xfId="16495" xr:uid="{00000000-0005-0000-0000-0000D23F0000}"/>
    <cellStyle name="Note 9 4 2 7" xfId="16496" xr:uid="{00000000-0005-0000-0000-0000D33F0000}"/>
    <cellStyle name="Note 9 4 2 7 2" xfId="16497" xr:uid="{00000000-0005-0000-0000-0000D43F0000}"/>
    <cellStyle name="Note 9 4 2 8" xfId="16498" xr:uid="{00000000-0005-0000-0000-0000D53F0000}"/>
    <cellStyle name="Note 9 4 2 8 2" xfId="16499" xr:uid="{00000000-0005-0000-0000-0000D63F0000}"/>
    <cellStyle name="Note 9 4 2 9" xfId="16500" xr:uid="{00000000-0005-0000-0000-0000D73F0000}"/>
    <cellStyle name="Note 9 4 2 9 2" xfId="16501" xr:uid="{00000000-0005-0000-0000-0000D83F0000}"/>
    <cellStyle name="Note 9 4 20" xfId="16502" xr:uid="{00000000-0005-0000-0000-0000D93F0000}"/>
    <cellStyle name="Note 9 4 3" xfId="16503" xr:uid="{00000000-0005-0000-0000-0000DA3F0000}"/>
    <cellStyle name="Note 9 4 3 10" xfId="16504" xr:uid="{00000000-0005-0000-0000-0000DB3F0000}"/>
    <cellStyle name="Note 9 4 3 10 2" xfId="16505" xr:uid="{00000000-0005-0000-0000-0000DC3F0000}"/>
    <cellStyle name="Note 9 4 3 11" xfId="16506" xr:uid="{00000000-0005-0000-0000-0000DD3F0000}"/>
    <cellStyle name="Note 9 4 3 11 2" xfId="16507" xr:uid="{00000000-0005-0000-0000-0000DE3F0000}"/>
    <cellStyle name="Note 9 4 3 12" xfId="16508" xr:uid="{00000000-0005-0000-0000-0000DF3F0000}"/>
    <cellStyle name="Note 9 4 3 12 2" xfId="16509" xr:uid="{00000000-0005-0000-0000-0000E03F0000}"/>
    <cellStyle name="Note 9 4 3 13" xfId="16510" xr:uid="{00000000-0005-0000-0000-0000E13F0000}"/>
    <cellStyle name="Note 9 4 3 13 2" xfId="16511" xr:uid="{00000000-0005-0000-0000-0000E23F0000}"/>
    <cellStyle name="Note 9 4 3 14" xfId="16512" xr:uid="{00000000-0005-0000-0000-0000E33F0000}"/>
    <cellStyle name="Note 9 4 3 14 2" xfId="16513" xr:uid="{00000000-0005-0000-0000-0000E43F0000}"/>
    <cellStyle name="Note 9 4 3 15" xfId="16514" xr:uid="{00000000-0005-0000-0000-0000E53F0000}"/>
    <cellStyle name="Note 9 4 3 15 2" xfId="16515" xr:uid="{00000000-0005-0000-0000-0000E63F0000}"/>
    <cellStyle name="Note 9 4 3 16" xfId="16516" xr:uid="{00000000-0005-0000-0000-0000E73F0000}"/>
    <cellStyle name="Note 9 4 3 16 2" xfId="16517" xr:uid="{00000000-0005-0000-0000-0000E83F0000}"/>
    <cellStyle name="Note 9 4 3 17" xfId="16518" xr:uid="{00000000-0005-0000-0000-0000E93F0000}"/>
    <cellStyle name="Note 9 4 3 17 2" xfId="16519" xr:uid="{00000000-0005-0000-0000-0000EA3F0000}"/>
    <cellStyle name="Note 9 4 3 18" xfId="16520" xr:uid="{00000000-0005-0000-0000-0000EB3F0000}"/>
    <cellStyle name="Note 9 4 3 18 2" xfId="16521" xr:uid="{00000000-0005-0000-0000-0000EC3F0000}"/>
    <cellStyle name="Note 9 4 3 19" xfId="16522" xr:uid="{00000000-0005-0000-0000-0000ED3F0000}"/>
    <cellStyle name="Note 9 4 3 2" xfId="16523" xr:uid="{00000000-0005-0000-0000-0000EE3F0000}"/>
    <cellStyle name="Note 9 4 3 2 2" xfId="16524" xr:uid="{00000000-0005-0000-0000-0000EF3F0000}"/>
    <cellStyle name="Note 9 4 3 3" xfId="16525" xr:uid="{00000000-0005-0000-0000-0000F03F0000}"/>
    <cellStyle name="Note 9 4 3 3 2" xfId="16526" xr:uid="{00000000-0005-0000-0000-0000F13F0000}"/>
    <cellStyle name="Note 9 4 3 4" xfId="16527" xr:uid="{00000000-0005-0000-0000-0000F23F0000}"/>
    <cellStyle name="Note 9 4 3 4 2" xfId="16528" xr:uid="{00000000-0005-0000-0000-0000F33F0000}"/>
    <cellStyle name="Note 9 4 3 5" xfId="16529" xr:uid="{00000000-0005-0000-0000-0000F43F0000}"/>
    <cellStyle name="Note 9 4 3 5 2" xfId="16530" xr:uid="{00000000-0005-0000-0000-0000F53F0000}"/>
    <cellStyle name="Note 9 4 3 6" xfId="16531" xr:uid="{00000000-0005-0000-0000-0000F63F0000}"/>
    <cellStyle name="Note 9 4 3 6 2" xfId="16532" xr:uid="{00000000-0005-0000-0000-0000F73F0000}"/>
    <cellStyle name="Note 9 4 3 7" xfId="16533" xr:uid="{00000000-0005-0000-0000-0000F83F0000}"/>
    <cellStyle name="Note 9 4 3 7 2" xfId="16534" xr:uid="{00000000-0005-0000-0000-0000F93F0000}"/>
    <cellStyle name="Note 9 4 3 8" xfId="16535" xr:uid="{00000000-0005-0000-0000-0000FA3F0000}"/>
    <cellStyle name="Note 9 4 3 8 2" xfId="16536" xr:uid="{00000000-0005-0000-0000-0000FB3F0000}"/>
    <cellStyle name="Note 9 4 3 9" xfId="16537" xr:uid="{00000000-0005-0000-0000-0000FC3F0000}"/>
    <cellStyle name="Note 9 4 3 9 2" xfId="16538" xr:uid="{00000000-0005-0000-0000-0000FD3F0000}"/>
    <cellStyle name="Note 9 4 4" xfId="16539" xr:uid="{00000000-0005-0000-0000-0000FE3F0000}"/>
    <cellStyle name="Note 9 4 4 10" xfId="16540" xr:uid="{00000000-0005-0000-0000-0000FF3F0000}"/>
    <cellStyle name="Note 9 4 4 10 2" xfId="16541" xr:uid="{00000000-0005-0000-0000-000000400000}"/>
    <cellStyle name="Note 9 4 4 11" xfId="16542" xr:uid="{00000000-0005-0000-0000-000001400000}"/>
    <cellStyle name="Note 9 4 4 11 2" xfId="16543" xr:uid="{00000000-0005-0000-0000-000002400000}"/>
    <cellStyle name="Note 9 4 4 12" xfId="16544" xr:uid="{00000000-0005-0000-0000-000003400000}"/>
    <cellStyle name="Note 9 4 4 12 2" xfId="16545" xr:uid="{00000000-0005-0000-0000-000004400000}"/>
    <cellStyle name="Note 9 4 4 13" xfId="16546" xr:uid="{00000000-0005-0000-0000-000005400000}"/>
    <cellStyle name="Note 9 4 4 13 2" xfId="16547" xr:uid="{00000000-0005-0000-0000-000006400000}"/>
    <cellStyle name="Note 9 4 4 14" xfId="16548" xr:uid="{00000000-0005-0000-0000-000007400000}"/>
    <cellStyle name="Note 9 4 4 14 2" xfId="16549" xr:uid="{00000000-0005-0000-0000-000008400000}"/>
    <cellStyle name="Note 9 4 4 15" xfId="16550" xr:uid="{00000000-0005-0000-0000-000009400000}"/>
    <cellStyle name="Note 9 4 4 15 2" xfId="16551" xr:uid="{00000000-0005-0000-0000-00000A400000}"/>
    <cellStyle name="Note 9 4 4 16" xfId="16552" xr:uid="{00000000-0005-0000-0000-00000B400000}"/>
    <cellStyle name="Note 9 4 4 2" xfId="16553" xr:uid="{00000000-0005-0000-0000-00000C400000}"/>
    <cellStyle name="Note 9 4 4 2 2" xfId="16554" xr:uid="{00000000-0005-0000-0000-00000D400000}"/>
    <cellStyle name="Note 9 4 4 3" xfId="16555" xr:uid="{00000000-0005-0000-0000-00000E400000}"/>
    <cellStyle name="Note 9 4 4 3 2" xfId="16556" xr:uid="{00000000-0005-0000-0000-00000F400000}"/>
    <cellStyle name="Note 9 4 4 4" xfId="16557" xr:uid="{00000000-0005-0000-0000-000010400000}"/>
    <cellStyle name="Note 9 4 4 4 2" xfId="16558" xr:uid="{00000000-0005-0000-0000-000011400000}"/>
    <cellStyle name="Note 9 4 4 5" xfId="16559" xr:uid="{00000000-0005-0000-0000-000012400000}"/>
    <cellStyle name="Note 9 4 4 5 2" xfId="16560" xr:uid="{00000000-0005-0000-0000-000013400000}"/>
    <cellStyle name="Note 9 4 4 6" xfId="16561" xr:uid="{00000000-0005-0000-0000-000014400000}"/>
    <cellStyle name="Note 9 4 4 6 2" xfId="16562" xr:uid="{00000000-0005-0000-0000-000015400000}"/>
    <cellStyle name="Note 9 4 4 7" xfId="16563" xr:uid="{00000000-0005-0000-0000-000016400000}"/>
    <cellStyle name="Note 9 4 4 7 2" xfId="16564" xr:uid="{00000000-0005-0000-0000-000017400000}"/>
    <cellStyle name="Note 9 4 4 8" xfId="16565" xr:uid="{00000000-0005-0000-0000-000018400000}"/>
    <cellStyle name="Note 9 4 4 8 2" xfId="16566" xr:uid="{00000000-0005-0000-0000-000019400000}"/>
    <cellStyle name="Note 9 4 4 9" xfId="16567" xr:uid="{00000000-0005-0000-0000-00001A400000}"/>
    <cellStyle name="Note 9 4 4 9 2" xfId="16568" xr:uid="{00000000-0005-0000-0000-00001B400000}"/>
    <cellStyle name="Note 9 4 5" xfId="16569" xr:uid="{00000000-0005-0000-0000-00001C400000}"/>
    <cellStyle name="Note 9 4 5 10" xfId="16570" xr:uid="{00000000-0005-0000-0000-00001D400000}"/>
    <cellStyle name="Note 9 4 5 10 2" xfId="16571" xr:uid="{00000000-0005-0000-0000-00001E400000}"/>
    <cellStyle name="Note 9 4 5 11" xfId="16572" xr:uid="{00000000-0005-0000-0000-00001F400000}"/>
    <cellStyle name="Note 9 4 5 11 2" xfId="16573" xr:uid="{00000000-0005-0000-0000-000020400000}"/>
    <cellStyle name="Note 9 4 5 12" xfId="16574" xr:uid="{00000000-0005-0000-0000-000021400000}"/>
    <cellStyle name="Note 9 4 5 12 2" xfId="16575" xr:uid="{00000000-0005-0000-0000-000022400000}"/>
    <cellStyle name="Note 9 4 5 13" xfId="16576" xr:uid="{00000000-0005-0000-0000-000023400000}"/>
    <cellStyle name="Note 9 4 5 13 2" xfId="16577" xr:uid="{00000000-0005-0000-0000-000024400000}"/>
    <cellStyle name="Note 9 4 5 14" xfId="16578" xr:uid="{00000000-0005-0000-0000-000025400000}"/>
    <cellStyle name="Note 9 4 5 14 2" xfId="16579" xr:uid="{00000000-0005-0000-0000-000026400000}"/>
    <cellStyle name="Note 9 4 5 15" xfId="16580" xr:uid="{00000000-0005-0000-0000-000027400000}"/>
    <cellStyle name="Note 9 4 5 15 2" xfId="16581" xr:uid="{00000000-0005-0000-0000-000028400000}"/>
    <cellStyle name="Note 9 4 5 16" xfId="16582" xr:uid="{00000000-0005-0000-0000-000029400000}"/>
    <cellStyle name="Note 9 4 5 2" xfId="16583" xr:uid="{00000000-0005-0000-0000-00002A400000}"/>
    <cellStyle name="Note 9 4 5 2 2" xfId="16584" xr:uid="{00000000-0005-0000-0000-00002B400000}"/>
    <cellStyle name="Note 9 4 5 3" xfId="16585" xr:uid="{00000000-0005-0000-0000-00002C400000}"/>
    <cellStyle name="Note 9 4 5 3 2" xfId="16586" xr:uid="{00000000-0005-0000-0000-00002D400000}"/>
    <cellStyle name="Note 9 4 5 4" xfId="16587" xr:uid="{00000000-0005-0000-0000-00002E400000}"/>
    <cellStyle name="Note 9 4 5 4 2" xfId="16588" xr:uid="{00000000-0005-0000-0000-00002F400000}"/>
    <cellStyle name="Note 9 4 5 5" xfId="16589" xr:uid="{00000000-0005-0000-0000-000030400000}"/>
    <cellStyle name="Note 9 4 5 5 2" xfId="16590" xr:uid="{00000000-0005-0000-0000-000031400000}"/>
    <cellStyle name="Note 9 4 5 6" xfId="16591" xr:uid="{00000000-0005-0000-0000-000032400000}"/>
    <cellStyle name="Note 9 4 5 6 2" xfId="16592" xr:uid="{00000000-0005-0000-0000-000033400000}"/>
    <cellStyle name="Note 9 4 5 7" xfId="16593" xr:uid="{00000000-0005-0000-0000-000034400000}"/>
    <cellStyle name="Note 9 4 5 7 2" xfId="16594" xr:uid="{00000000-0005-0000-0000-000035400000}"/>
    <cellStyle name="Note 9 4 5 8" xfId="16595" xr:uid="{00000000-0005-0000-0000-000036400000}"/>
    <cellStyle name="Note 9 4 5 8 2" xfId="16596" xr:uid="{00000000-0005-0000-0000-000037400000}"/>
    <cellStyle name="Note 9 4 5 9" xfId="16597" xr:uid="{00000000-0005-0000-0000-000038400000}"/>
    <cellStyle name="Note 9 4 5 9 2" xfId="16598" xr:uid="{00000000-0005-0000-0000-000039400000}"/>
    <cellStyle name="Note 9 4 6" xfId="16599" xr:uid="{00000000-0005-0000-0000-00003A400000}"/>
    <cellStyle name="Note 9 4 6 10" xfId="16600" xr:uid="{00000000-0005-0000-0000-00003B400000}"/>
    <cellStyle name="Note 9 4 6 10 2" xfId="16601" xr:uid="{00000000-0005-0000-0000-00003C400000}"/>
    <cellStyle name="Note 9 4 6 11" xfId="16602" xr:uid="{00000000-0005-0000-0000-00003D400000}"/>
    <cellStyle name="Note 9 4 6 11 2" xfId="16603" xr:uid="{00000000-0005-0000-0000-00003E400000}"/>
    <cellStyle name="Note 9 4 6 12" xfId="16604" xr:uid="{00000000-0005-0000-0000-00003F400000}"/>
    <cellStyle name="Note 9 4 6 12 2" xfId="16605" xr:uid="{00000000-0005-0000-0000-000040400000}"/>
    <cellStyle name="Note 9 4 6 13" xfId="16606" xr:uid="{00000000-0005-0000-0000-000041400000}"/>
    <cellStyle name="Note 9 4 6 13 2" xfId="16607" xr:uid="{00000000-0005-0000-0000-000042400000}"/>
    <cellStyle name="Note 9 4 6 14" xfId="16608" xr:uid="{00000000-0005-0000-0000-000043400000}"/>
    <cellStyle name="Note 9 4 6 14 2" xfId="16609" xr:uid="{00000000-0005-0000-0000-000044400000}"/>
    <cellStyle name="Note 9 4 6 15" xfId="16610" xr:uid="{00000000-0005-0000-0000-000045400000}"/>
    <cellStyle name="Note 9 4 6 2" xfId="16611" xr:uid="{00000000-0005-0000-0000-000046400000}"/>
    <cellStyle name="Note 9 4 6 2 2" xfId="16612" xr:uid="{00000000-0005-0000-0000-000047400000}"/>
    <cellStyle name="Note 9 4 6 3" xfId="16613" xr:uid="{00000000-0005-0000-0000-000048400000}"/>
    <cellStyle name="Note 9 4 6 3 2" xfId="16614" xr:uid="{00000000-0005-0000-0000-000049400000}"/>
    <cellStyle name="Note 9 4 6 4" xfId="16615" xr:uid="{00000000-0005-0000-0000-00004A400000}"/>
    <cellStyle name="Note 9 4 6 4 2" xfId="16616" xr:uid="{00000000-0005-0000-0000-00004B400000}"/>
    <cellStyle name="Note 9 4 6 5" xfId="16617" xr:uid="{00000000-0005-0000-0000-00004C400000}"/>
    <cellStyle name="Note 9 4 6 5 2" xfId="16618" xr:uid="{00000000-0005-0000-0000-00004D400000}"/>
    <cellStyle name="Note 9 4 6 6" xfId="16619" xr:uid="{00000000-0005-0000-0000-00004E400000}"/>
    <cellStyle name="Note 9 4 6 6 2" xfId="16620" xr:uid="{00000000-0005-0000-0000-00004F400000}"/>
    <cellStyle name="Note 9 4 6 7" xfId="16621" xr:uid="{00000000-0005-0000-0000-000050400000}"/>
    <cellStyle name="Note 9 4 6 7 2" xfId="16622" xr:uid="{00000000-0005-0000-0000-000051400000}"/>
    <cellStyle name="Note 9 4 6 8" xfId="16623" xr:uid="{00000000-0005-0000-0000-000052400000}"/>
    <cellStyle name="Note 9 4 6 8 2" xfId="16624" xr:uid="{00000000-0005-0000-0000-000053400000}"/>
    <cellStyle name="Note 9 4 6 9" xfId="16625" xr:uid="{00000000-0005-0000-0000-000054400000}"/>
    <cellStyle name="Note 9 4 6 9 2" xfId="16626" xr:uid="{00000000-0005-0000-0000-000055400000}"/>
    <cellStyle name="Note 9 4 7" xfId="16627" xr:uid="{00000000-0005-0000-0000-000056400000}"/>
    <cellStyle name="Note 9 4 7 2" xfId="16628" xr:uid="{00000000-0005-0000-0000-000057400000}"/>
    <cellStyle name="Note 9 4 8" xfId="16629" xr:uid="{00000000-0005-0000-0000-000058400000}"/>
    <cellStyle name="Note 9 4 8 2" xfId="16630" xr:uid="{00000000-0005-0000-0000-000059400000}"/>
    <cellStyle name="Note 9 4 9" xfId="16631" xr:uid="{00000000-0005-0000-0000-00005A400000}"/>
    <cellStyle name="Note 9 4 9 2" xfId="16632" xr:uid="{00000000-0005-0000-0000-00005B400000}"/>
    <cellStyle name="Note 9 5" xfId="16633" xr:uid="{00000000-0005-0000-0000-00005C400000}"/>
    <cellStyle name="Note 9 5 10" xfId="16634" xr:uid="{00000000-0005-0000-0000-00005D400000}"/>
    <cellStyle name="Note 9 5 10 2" xfId="16635" xr:uid="{00000000-0005-0000-0000-00005E400000}"/>
    <cellStyle name="Note 9 5 11" xfId="16636" xr:uid="{00000000-0005-0000-0000-00005F400000}"/>
    <cellStyle name="Note 9 5 11 2" xfId="16637" xr:uid="{00000000-0005-0000-0000-000060400000}"/>
    <cellStyle name="Note 9 5 12" xfId="16638" xr:uid="{00000000-0005-0000-0000-000061400000}"/>
    <cellStyle name="Note 9 5 12 2" xfId="16639" xr:uid="{00000000-0005-0000-0000-000062400000}"/>
    <cellStyle name="Note 9 5 13" xfId="16640" xr:uid="{00000000-0005-0000-0000-000063400000}"/>
    <cellStyle name="Note 9 5 13 2" xfId="16641" xr:uid="{00000000-0005-0000-0000-000064400000}"/>
    <cellStyle name="Note 9 5 14" xfId="16642" xr:uid="{00000000-0005-0000-0000-000065400000}"/>
    <cellStyle name="Note 9 5 14 2" xfId="16643" xr:uid="{00000000-0005-0000-0000-000066400000}"/>
    <cellStyle name="Note 9 5 15" xfId="16644" xr:uid="{00000000-0005-0000-0000-000067400000}"/>
    <cellStyle name="Note 9 5 15 2" xfId="16645" xr:uid="{00000000-0005-0000-0000-000068400000}"/>
    <cellStyle name="Note 9 5 16" xfId="16646" xr:uid="{00000000-0005-0000-0000-000069400000}"/>
    <cellStyle name="Note 9 5 16 2" xfId="16647" xr:uid="{00000000-0005-0000-0000-00006A400000}"/>
    <cellStyle name="Note 9 5 17" xfId="16648" xr:uid="{00000000-0005-0000-0000-00006B400000}"/>
    <cellStyle name="Note 9 5 17 2" xfId="16649" xr:uid="{00000000-0005-0000-0000-00006C400000}"/>
    <cellStyle name="Note 9 5 18" xfId="16650" xr:uid="{00000000-0005-0000-0000-00006D400000}"/>
    <cellStyle name="Note 9 5 18 2" xfId="16651" xr:uid="{00000000-0005-0000-0000-00006E400000}"/>
    <cellStyle name="Note 9 5 19" xfId="16652" xr:uid="{00000000-0005-0000-0000-00006F400000}"/>
    <cellStyle name="Note 9 5 19 2" xfId="16653" xr:uid="{00000000-0005-0000-0000-000070400000}"/>
    <cellStyle name="Note 9 5 2" xfId="16654" xr:uid="{00000000-0005-0000-0000-000071400000}"/>
    <cellStyle name="Note 9 5 2 10" xfId="16655" xr:uid="{00000000-0005-0000-0000-000072400000}"/>
    <cellStyle name="Note 9 5 2 10 2" xfId="16656" xr:uid="{00000000-0005-0000-0000-000073400000}"/>
    <cellStyle name="Note 9 5 2 11" xfId="16657" xr:uid="{00000000-0005-0000-0000-000074400000}"/>
    <cellStyle name="Note 9 5 2 11 2" xfId="16658" xr:uid="{00000000-0005-0000-0000-000075400000}"/>
    <cellStyle name="Note 9 5 2 12" xfId="16659" xr:uid="{00000000-0005-0000-0000-000076400000}"/>
    <cellStyle name="Note 9 5 2 12 2" xfId="16660" xr:uid="{00000000-0005-0000-0000-000077400000}"/>
    <cellStyle name="Note 9 5 2 13" xfId="16661" xr:uid="{00000000-0005-0000-0000-000078400000}"/>
    <cellStyle name="Note 9 5 2 13 2" xfId="16662" xr:uid="{00000000-0005-0000-0000-000079400000}"/>
    <cellStyle name="Note 9 5 2 14" xfId="16663" xr:uid="{00000000-0005-0000-0000-00007A400000}"/>
    <cellStyle name="Note 9 5 2 14 2" xfId="16664" xr:uid="{00000000-0005-0000-0000-00007B400000}"/>
    <cellStyle name="Note 9 5 2 15" xfId="16665" xr:uid="{00000000-0005-0000-0000-00007C400000}"/>
    <cellStyle name="Note 9 5 2 15 2" xfId="16666" xr:uid="{00000000-0005-0000-0000-00007D400000}"/>
    <cellStyle name="Note 9 5 2 16" xfId="16667" xr:uid="{00000000-0005-0000-0000-00007E400000}"/>
    <cellStyle name="Note 9 5 2 16 2" xfId="16668" xr:uid="{00000000-0005-0000-0000-00007F400000}"/>
    <cellStyle name="Note 9 5 2 17" xfId="16669" xr:uid="{00000000-0005-0000-0000-000080400000}"/>
    <cellStyle name="Note 9 5 2 17 2" xfId="16670" xr:uid="{00000000-0005-0000-0000-000081400000}"/>
    <cellStyle name="Note 9 5 2 18" xfId="16671" xr:uid="{00000000-0005-0000-0000-000082400000}"/>
    <cellStyle name="Note 9 5 2 18 2" xfId="16672" xr:uid="{00000000-0005-0000-0000-000083400000}"/>
    <cellStyle name="Note 9 5 2 19" xfId="16673" xr:uid="{00000000-0005-0000-0000-000084400000}"/>
    <cellStyle name="Note 9 5 2 2" xfId="16674" xr:uid="{00000000-0005-0000-0000-000085400000}"/>
    <cellStyle name="Note 9 5 2 2 2" xfId="16675" xr:uid="{00000000-0005-0000-0000-000086400000}"/>
    <cellStyle name="Note 9 5 2 3" xfId="16676" xr:uid="{00000000-0005-0000-0000-000087400000}"/>
    <cellStyle name="Note 9 5 2 3 2" xfId="16677" xr:uid="{00000000-0005-0000-0000-000088400000}"/>
    <cellStyle name="Note 9 5 2 4" xfId="16678" xr:uid="{00000000-0005-0000-0000-000089400000}"/>
    <cellStyle name="Note 9 5 2 4 2" xfId="16679" xr:uid="{00000000-0005-0000-0000-00008A400000}"/>
    <cellStyle name="Note 9 5 2 5" xfId="16680" xr:uid="{00000000-0005-0000-0000-00008B400000}"/>
    <cellStyle name="Note 9 5 2 5 2" xfId="16681" xr:uid="{00000000-0005-0000-0000-00008C400000}"/>
    <cellStyle name="Note 9 5 2 6" xfId="16682" xr:uid="{00000000-0005-0000-0000-00008D400000}"/>
    <cellStyle name="Note 9 5 2 6 2" xfId="16683" xr:uid="{00000000-0005-0000-0000-00008E400000}"/>
    <cellStyle name="Note 9 5 2 7" xfId="16684" xr:uid="{00000000-0005-0000-0000-00008F400000}"/>
    <cellStyle name="Note 9 5 2 7 2" xfId="16685" xr:uid="{00000000-0005-0000-0000-000090400000}"/>
    <cellStyle name="Note 9 5 2 8" xfId="16686" xr:uid="{00000000-0005-0000-0000-000091400000}"/>
    <cellStyle name="Note 9 5 2 8 2" xfId="16687" xr:uid="{00000000-0005-0000-0000-000092400000}"/>
    <cellStyle name="Note 9 5 2 9" xfId="16688" xr:uid="{00000000-0005-0000-0000-000093400000}"/>
    <cellStyle name="Note 9 5 2 9 2" xfId="16689" xr:uid="{00000000-0005-0000-0000-000094400000}"/>
    <cellStyle name="Note 9 5 20" xfId="16690" xr:uid="{00000000-0005-0000-0000-000095400000}"/>
    <cellStyle name="Note 9 5 3" xfId="16691" xr:uid="{00000000-0005-0000-0000-000096400000}"/>
    <cellStyle name="Note 9 5 3 10" xfId="16692" xr:uid="{00000000-0005-0000-0000-000097400000}"/>
    <cellStyle name="Note 9 5 3 10 2" xfId="16693" xr:uid="{00000000-0005-0000-0000-000098400000}"/>
    <cellStyle name="Note 9 5 3 11" xfId="16694" xr:uid="{00000000-0005-0000-0000-000099400000}"/>
    <cellStyle name="Note 9 5 3 11 2" xfId="16695" xr:uid="{00000000-0005-0000-0000-00009A400000}"/>
    <cellStyle name="Note 9 5 3 12" xfId="16696" xr:uid="{00000000-0005-0000-0000-00009B400000}"/>
    <cellStyle name="Note 9 5 3 12 2" xfId="16697" xr:uid="{00000000-0005-0000-0000-00009C400000}"/>
    <cellStyle name="Note 9 5 3 13" xfId="16698" xr:uid="{00000000-0005-0000-0000-00009D400000}"/>
    <cellStyle name="Note 9 5 3 13 2" xfId="16699" xr:uid="{00000000-0005-0000-0000-00009E400000}"/>
    <cellStyle name="Note 9 5 3 14" xfId="16700" xr:uid="{00000000-0005-0000-0000-00009F400000}"/>
    <cellStyle name="Note 9 5 3 14 2" xfId="16701" xr:uid="{00000000-0005-0000-0000-0000A0400000}"/>
    <cellStyle name="Note 9 5 3 15" xfId="16702" xr:uid="{00000000-0005-0000-0000-0000A1400000}"/>
    <cellStyle name="Note 9 5 3 15 2" xfId="16703" xr:uid="{00000000-0005-0000-0000-0000A2400000}"/>
    <cellStyle name="Note 9 5 3 16" xfId="16704" xr:uid="{00000000-0005-0000-0000-0000A3400000}"/>
    <cellStyle name="Note 9 5 3 16 2" xfId="16705" xr:uid="{00000000-0005-0000-0000-0000A4400000}"/>
    <cellStyle name="Note 9 5 3 17" xfId="16706" xr:uid="{00000000-0005-0000-0000-0000A5400000}"/>
    <cellStyle name="Note 9 5 3 17 2" xfId="16707" xr:uid="{00000000-0005-0000-0000-0000A6400000}"/>
    <cellStyle name="Note 9 5 3 18" xfId="16708" xr:uid="{00000000-0005-0000-0000-0000A7400000}"/>
    <cellStyle name="Note 9 5 3 2" xfId="16709" xr:uid="{00000000-0005-0000-0000-0000A8400000}"/>
    <cellStyle name="Note 9 5 3 2 2" xfId="16710" xr:uid="{00000000-0005-0000-0000-0000A9400000}"/>
    <cellStyle name="Note 9 5 3 3" xfId="16711" xr:uid="{00000000-0005-0000-0000-0000AA400000}"/>
    <cellStyle name="Note 9 5 3 3 2" xfId="16712" xr:uid="{00000000-0005-0000-0000-0000AB400000}"/>
    <cellStyle name="Note 9 5 3 4" xfId="16713" xr:uid="{00000000-0005-0000-0000-0000AC400000}"/>
    <cellStyle name="Note 9 5 3 4 2" xfId="16714" xr:uid="{00000000-0005-0000-0000-0000AD400000}"/>
    <cellStyle name="Note 9 5 3 5" xfId="16715" xr:uid="{00000000-0005-0000-0000-0000AE400000}"/>
    <cellStyle name="Note 9 5 3 5 2" xfId="16716" xr:uid="{00000000-0005-0000-0000-0000AF400000}"/>
    <cellStyle name="Note 9 5 3 6" xfId="16717" xr:uid="{00000000-0005-0000-0000-0000B0400000}"/>
    <cellStyle name="Note 9 5 3 6 2" xfId="16718" xr:uid="{00000000-0005-0000-0000-0000B1400000}"/>
    <cellStyle name="Note 9 5 3 7" xfId="16719" xr:uid="{00000000-0005-0000-0000-0000B2400000}"/>
    <cellStyle name="Note 9 5 3 7 2" xfId="16720" xr:uid="{00000000-0005-0000-0000-0000B3400000}"/>
    <cellStyle name="Note 9 5 3 8" xfId="16721" xr:uid="{00000000-0005-0000-0000-0000B4400000}"/>
    <cellStyle name="Note 9 5 3 8 2" xfId="16722" xr:uid="{00000000-0005-0000-0000-0000B5400000}"/>
    <cellStyle name="Note 9 5 3 9" xfId="16723" xr:uid="{00000000-0005-0000-0000-0000B6400000}"/>
    <cellStyle name="Note 9 5 3 9 2" xfId="16724" xr:uid="{00000000-0005-0000-0000-0000B7400000}"/>
    <cellStyle name="Note 9 5 4" xfId="16725" xr:uid="{00000000-0005-0000-0000-0000B8400000}"/>
    <cellStyle name="Note 9 5 4 10" xfId="16726" xr:uid="{00000000-0005-0000-0000-0000B9400000}"/>
    <cellStyle name="Note 9 5 4 10 2" xfId="16727" xr:uid="{00000000-0005-0000-0000-0000BA400000}"/>
    <cellStyle name="Note 9 5 4 11" xfId="16728" xr:uid="{00000000-0005-0000-0000-0000BB400000}"/>
    <cellStyle name="Note 9 5 4 11 2" xfId="16729" xr:uid="{00000000-0005-0000-0000-0000BC400000}"/>
    <cellStyle name="Note 9 5 4 12" xfId="16730" xr:uid="{00000000-0005-0000-0000-0000BD400000}"/>
    <cellStyle name="Note 9 5 4 12 2" xfId="16731" xr:uid="{00000000-0005-0000-0000-0000BE400000}"/>
    <cellStyle name="Note 9 5 4 13" xfId="16732" xr:uid="{00000000-0005-0000-0000-0000BF400000}"/>
    <cellStyle name="Note 9 5 4 13 2" xfId="16733" xr:uid="{00000000-0005-0000-0000-0000C0400000}"/>
    <cellStyle name="Note 9 5 4 14" xfId="16734" xr:uid="{00000000-0005-0000-0000-0000C1400000}"/>
    <cellStyle name="Note 9 5 4 14 2" xfId="16735" xr:uid="{00000000-0005-0000-0000-0000C2400000}"/>
    <cellStyle name="Note 9 5 4 15" xfId="16736" xr:uid="{00000000-0005-0000-0000-0000C3400000}"/>
    <cellStyle name="Note 9 5 4 15 2" xfId="16737" xr:uid="{00000000-0005-0000-0000-0000C4400000}"/>
    <cellStyle name="Note 9 5 4 16" xfId="16738" xr:uid="{00000000-0005-0000-0000-0000C5400000}"/>
    <cellStyle name="Note 9 5 4 2" xfId="16739" xr:uid="{00000000-0005-0000-0000-0000C6400000}"/>
    <cellStyle name="Note 9 5 4 2 2" xfId="16740" xr:uid="{00000000-0005-0000-0000-0000C7400000}"/>
    <cellStyle name="Note 9 5 4 3" xfId="16741" xr:uid="{00000000-0005-0000-0000-0000C8400000}"/>
    <cellStyle name="Note 9 5 4 3 2" xfId="16742" xr:uid="{00000000-0005-0000-0000-0000C9400000}"/>
    <cellStyle name="Note 9 5 4 4" xfId="16743" xr:uid="{00000000-0005-0000-0000-0000CA400000}"/>
    <cellStyle name="Note 9 5 4 4 2" xfId="16744" xr:uid="{00000000-0005-0000-0000-0000CB400000}"/>
    <cellStyle name="Note 9 5 4 5" xfId="16745" xr:uid="{00000000-0005-0000-0000-0000CC400000}"/>
    <cellStyle name="Note 9 5 4 5 2" xfId="16746" xr:uid="{00000000-0005-0000-0000-0000CD400000}"/>
    <cellStyle name="Note 9 5 4 6" xfId="16747" xr:uid="{00000000-0005-0000-0000-0000CE400000}"/>
    <cellStyle name="Note 9 5 4 6 2" xfId="16748" xr:uid="{00000000-0005-0000-0000-0000CF400000}"/>
    <cellStyle name="Note 9 5 4 7" xfId="16749" xr:uid="{00000000-0005-0000-0000-0000D0400000}"/>
    <cellStyle name="Note 9 5 4 7 2" xfId="16750" xr:uid="{00000000-0005-0000-0000-0000D1400000}"/>
    <cellStyle name="Note 9 5 4 8" xfId="16751" xr:uid="{00000000-0005-0000-0000-0000D2400000}"/>
    <cellStyle name="Note 9 5 4 8 2" xfId="16752" xr:uid="{00000000-0005-0000-0000-0000D3400000}"/>
    <cellStyle name="Note 9 5 4 9" xfId="16753" xr:uid="{00000000-0005-0000-0000-0000D4400000}"/>
    <cellStyle name="Note 9 5 4 9 2" xfId="16754" xr:uid="{00000000-0005-0000-0000-0000D5400000}"/>
    <cellStyle name="Note 9 5 5" xfId="16755" xr:uid="{00000000-0005-0000-0000-0000D6400000}"/>
    <cellStyle name="Note 9 5 5 10" xfId="16756" xr:uid="{00000000-0005-0000-0000-0000D7400000}"/>
    <cellStyle name="Note 9 5 5 10 2" xfId="16757" xr:uid="{00000000-0005-0000-0000-0000D8400000}"/>
    <cellStyle name="Note 9 5 5 11" xfId="16758" xr:uid="{00000000-0005-0000-0000-0000D9400000}"/>
    <cellStyle name="Note 9 5 5 11 2" xfId="16759" xr:uid="{00000000-0005-0000-0000-0000DA400000}"/>
    <cellStyle name="Note 9 5 5 12" xfId="16760" xr:uid="{00000000-0005-0000-0000-0000DB400000}"/>
    <cellStyle name="Note 9 5 5 12 2" xfId="16761" xr:uid="{00000000-0005-0000-0000-0000DC400000}"/>
    <cellStyle name="Note 9 5 5 13" xfId="16762" xr:uid="{00000000-0005-0000-0000-0000DD400000}"/>
    <cellStyle name="Note 9 5 5 13 2" xfId="16763" xr:uid="{00000000-0005-0000-0000-0000DE400000}"/>
    <cellStyle name="Note 9 5 5 14" xfId="16764" xr:uid="{00000000-0005-0000-0000-0000DF400000}"/>
    <cellStyle name="Note 9 5 5 14 2" xfId="16765" xr:uid="{00000000-0005-0000-0000-0000E0400000}"/>
    <cellStyle name="Note 9 5 5 15" xfId="16766" xr:uid="{00000000-0005-0000-0000-0000E1400000}"/>
    <cellStyle name="Note 9 5 5 15 2" xfId="16767" xr:uid="{00000000-0005-0000-0000-0000E2400000}"/>
    <cellStyle name="Note 9 5 5 16" xfId="16768" xr:uid="{00000000-0005-0000-0000-0000E3400000}"/>
    <cellStyle name="Note 9 5 5 2" xfId="16769" xr:uid="{00000000-0005-0000-0000-0000E4400000}"/>
    <cellStyle name="Note 9 5 5 2 2" xfId="16770" xr:uid="{00000000-0005-0000-0000-0000E5400000}"/>
    <cellStyle name="Note 9 5 5 3" xfId="16771" xr:uid="{00000000-0005-0000-0000-0000E6400000}"/>
    <cellStyle name="Note 9 5 5 3 2" xfId="16772" xr:uid="{00000000-0005-0000-0000-0000E7400000}"/>
    <cellStyle name="Note 9 5 5 4" xfId="16773" xr:uid="{00000000-0005-0000-0000-0000E8400000}"/>
    <cellStyle name="Note 9 5 5 4 2" xfId="16774" xr:uid="{00000000-0005-0000-0000-0000E9400000}"/>
    <cellStyle name="Note 9 5 5 5" xfId="16775" xr:uid="{00000000-0005-0000-0000-0000EA400000}"/>
    <cellStyle name="Note 9 5 5 5 2" xfId="16776" xr:uid="{00000000-0005-0000-0000-0000EB400000}"/>
    <cellStyle name="Note 9 5 5 6" xfId="16777" xr:uid="{00000000-0005-0000-0000-0000EC400000}"/>
    <cellStyle name="Note 9 5 5 6 2" xfId="16778" xr:uid="{00000000-0005-0000-0000-0000ED400000}"/>
    <cellStyle name="Note 9 5 5 7" xfId="16779" xr:uid="{00000000-0005-0000-0000-0000EE400000}"/>
    <cellStyle name="Note 9 5 5 7 2" xfId="16780" xr:uid="{00000000-0005-0000-0000-0000EF400000}"/>
    <cellStyle name="Note 9 5 5 8" xfId="16781" xr:uid="{00000000-0005-0000-0000-0000F0400000}"/>
    <cellStyle name="Note 9 5 5 8 2" xfId="16782" xr:uid="{00000000-0005-0000-0000-0000F1400000}"/>
    <cellStyle name="Note 9 5 5 9" xfId="16783" xr:uid="{00000000-0005-0000-0000-0000F2400000}"/>
    <cellStyle name="Note 9 5 5 9 2" xfId="16784" xr:uid="{00000000-0005-0000-0000-0000F3400000}"/>
    <cellStyle name="Note 9 5 6" xfId="16785" xr:uid="{00000000-0005-0000-0000-0000F4400000}"/>
    <cellStyle name="Note 9 5 6 10" xfId="16786" xr:uid="{00000000-0005-0000-0000-0000F5400000}"/>
    <cellStyle name="Note 9 5 6 10 2" xfId="16787" xr:uid="{00000000-0005-0000-0000-0000F6400000}"/>
    <cellStyle name="Note 9 5 6 11" xfId="16788" xr:uid="{00000000-0005-0000-0000-0000F7400000}"/>
    <cellStyle name="Note 9 5 6 11 2" xfId="16789" xr:uid="{00000000-0005-0000-0000-0000F8400000}"/>
    <cellStyle name="Note 9 5 6 12" xfId="16790" xr:uid="{00000000-0005-0000-0000-0000F9400000}"/>
    <cellStyle name="Note 9 5 6 12 2" xfId="16791" xr:uid="{00000000-0005-0000-0000-0000FA400000}"/>
    <cellStyle name="Note 9 5 6 13" xfId="16792" xr:uid="{00000000-0005-0000-0000-0000FB400000}"/>
    <cellStyle name="Note 9 5 6 13 2" xfId="16793" xr:uid="{00000000-0005-0000-0000-0000FC400000}"/>
    <cellStyle name="Note 9 5 6 14" xfId="16794" xr:uid="{00000000-0005-0000-0000-0000FD400000}"/>
    <cellStyle name="Note 9 5 6 14 2" xfId="16795" xr:uid="{00000000-0005-0000-0000-0000FE400000}"/>
    <cellStyle name="Note 9 5 6 15" xfId="16796" xr:uid="{00000000-0005-0000-0000-0000FF400000}"/>
    <cellStyle name="Note 9 5 6 2" xfId="16797" xr:uid="{00000000-0005-0000-0000-000000410000}"/>
    <cellStyle name="Note 9 5 6 2 2" xfId="16798" xr:uid="{00000000-0005-0000-0000-000001410000}"/>
    <cellStyle name="Note 9 5 6 3" xfId="16799" xr:uid="{00000000-0005-0000-0000-000002410000}"/>
    <cellStyle name="Note 9 5 6 3 2" xfId="16800" xr:uid="{00000000-0005-0000-0000-000003410000}"/>
    <cellStyle name="Note 9 5 6 4" xfId="16801" xr:uid="{00000000-0005-0000-0000-000004410000}"/>
    <cellStyle name="Note 9 5 6 4 2" xfId="16802" xr:uid="{00000000-0005-0000-0000-000005410000}"/>
    <cellStyle name="Note 9 5 6 5" xfId="16803" xr:uid="{00000000-0005-0000-0000-000006410000}"/>
    <cellStyle name="Note 9 5 6 5 2" xfId="16804" xr:uid="{00000000-0005-0000-0000-000007410000}"/>
    <cellStyle name="Note 9 5 6 6" xfId="16805" xr:uid="{00000000-0005-0000-0000-000008410000}"/>
    <cellStyle name="Note 9 5 6 6 2" xfId="16806" xr:uid="{00000000-0005-0000-0000-000009410000}"/>
    <cellStyle name="Note 9 5 6 7" xfId="16807" xr:uid="{00000000-0005-0000-0000-00000A410000}"/>
    <cellStyle name="Note 9 5 6 7 2" xfId="16808" xr:uid="{00000000-0005-0000-0000-00000B410000}"/>
    <cellStyle name="Note 9 5 6 8" xfId="16809" xr:uid="{00000000-0005-0000-0000-00000C410000}"/>
    <cellStyle name="Note 9 5 6 8 2" xfId="16810" xr:uid="{00000000-0005-0000-0000-00000D410000}"/>
    <cellStyle name="Note 9 5 6 9" xfId="16811" xr:uid="{00000000-0005-0000-0000-00000E410000}"/>
    <cellStyle name="Note 9 5 6 9 2" xfId="16812" xr:uid="{00000000-0005-0000-0000-00000F410000}"/>
    <cellStyle name="Note 9 5 7" xfId="16813" xr:uid="{00000000-0005-0000-0000-000010410000}"/>
    <cellStyle name="Note 9 5 7 2" xfId="16814" xr:uid="{00000000-0005-0000-0000-000011410000}"/>
    <cellStyle name="Note 9 5 8" xfId="16815" xr:uid="{00000000-0005-0000-0000-000012410000}"/>
    <cellStyle name="Note 9 5 8 2" xfId="16816" xr:uid="{00000000-0005-0000-0000-000013410000}"/>
    <cellStyle name="Note 9 5 9" xfId="16817" xr:uid="{00000000-0005-0000-0000-000014410000}"/>
    <cellStyle name="Note 9 5 9 2" xfId="16818" xr:uid="{00000000-0005-0000-0000-000015410000}"/>
    <cellStyle name="Note 9 6" xfId="16819" xr:uid="{00000000-0005-0000-0000-000016410000}"/>
    <cellStyle name="Note 9 6 10" xfId="16820" xr:uid="{00000000-0005-0000-0000-000017410000}"/>
    <cellStyle name="Note 9 6 10 2" xfId="16821" xr:uid="{00000000-0005-0000-0000-000018410000}"/>
    <cellStyle name="Note 9 6 11" xfId="16822" xr:uid="{00000000-0005-0000-0000-000019410000}"/>
    <cellStyle name="Note 9 6 11 2" xfId="16823" xr:uid="{00000000-0005-0000-0000-00001A410000}"/>
    <cellStyle name="Note 9 6 12" xfId="16824" xr:uid="{00000000-0005-0000-0000-00001B410000}"/>
    <cellStyle name="Note 9 6 12 2" xfId="16825" xr:uid="{00000000-0005-0000-0000-00001C410000}"/>
    <cellStyle name="Note 9 6 13" xfId="16826" xr:uid="{00000000-0005-0000-0000-00001D410000}"/>
    <cellStyle name="Note 9 6 13 2" xfId="16827" xr:uid="{00000000-0005-0000-0000-00001E410000}"/>
    <cellStyle name="Note 9 6 14" xfId="16828" xr:uid="{00000000-0005-0000-0000-00001F410000}"/>
    <cellStyle name="Note 9 6 14 2" xfId="16829" xr:uid="{00000000-0005-0000-0000-000020410000}"/>
    <cellStyle name="Note 9 6 15" xfId="16830" xr:uid="{00000000-0005-0000-0000-000021410000}"/>
    <cellStyle name="Note 9 6 15 2" xfId="16831" xr:uid="{00000000-0005-0000-0000-000022410000}"/>
    <cellStyle name="Note 9 6 16" xfId="16832" xr:uid="{00000000-0005-0000-0000-000023410000}"/>
    <cellStyle name="Note 9 6 16 2" xfId="16833" xr:uid="{00000000-0005-0000-0000-000024410000}"/>
    <cellStyle name="Note 9 6 17" xfId="16834" xr:uid="{00000000-0005-0000-0000-000025410000}"/>
    <cellStyle name="Note 9 6 17 2" xfId="16835" xr:uid="{00000000-0005-0000-0000-000026410000}"/>
    <cellStyle name="Note 9 6 18" xfId="16836" xr:uid="{00000000-0005-0000-0000-000027410000}"/>
    <cellStyle name="Note 9 6 18 2" xfId="16837" xr:uid="{00000000-0005-0000-0000-000028410000}"/>
    <cellStyle name="Note 9 6 19" xfId="16838" xr:uid="{00000000-0005-0000-0000-000029410000}"/>
    <cellStyle name="Note 9 6 2" xfId="16839" xr:uid="{00000000-0005-0000-0000-00002A410000}"/>
    <cellStyle name="Note 9 6 2 10" xfId="16840" xr:uid="{00000000-0005-0000-0000-00002B410000}"/>
    <cellStyle name="Note 9 6 2 10 2" xfId="16841" xr:uid="{00000000-0005-0000-0000-00002C410000}"/>
    <cellStyle name="Note 9 6 2 11" xfId="16842" xr:uid="{00000000-0005-0000-0000-00002D410000}"/>
    <cellStyle name="Note 9 6 2 11 2" xfId="16843" xr:uid="{00000000-0005-0000-0000-00002E410000}"/>
    <cellStyle name="Note 9 6 2 12" xfId="16844" xr:uid="{00000000-0005-0000-0000-00002F410000}"/>
    <cellStyle name="Note 9 6 2 12 2" xfId="16845" xr:uid="{00000000-0005-0000-0000-000030410000}"/>
    <cellStyle name="Note 9 6 2 13" xfId="16846" xr:uid="{00000000-0005-0000-0000-000031410000}"/>
    <cellStyle name="Note 9 6 2 13 2" xfId="16847" xr:uid="{00000000-0005-0000-0000-000032410000}"/>
    <cellStyle name="Note 9 6 2 14" xfId="16848" xr:uid="{00000000-0005-0000-0000-000033410000}"/>
    <cellStyle name="Note 9 6 2 14 2" xfId="16849" xr:uid="{00000000-0005-0000-0000-000034410000}"/>
    <cellStyle name="Note 9 6 2 15" xfId="16850" xr:uid="{00000000-0005-0000-0000-000035410000}"/>
    <cellStyle name="Note 9 6 2 15 2" xfId="16851" xr:uid="{00000000-0005-0000-0000-000036410000}"/>
    <cellStyle name="Note 9 6 2 16" xfId="16852" xr:uid="{00000000-0005-0000-0000-000037410000}"/>
    <cellStyle name="Note 9 6 2 16 2" xfId="16853" xr:uid="{00000000-0005-0000-0000-000038410000}"/>
    <cellStyle name="Note 9 6 2 17" xfId="16854" xr:uid="{00000000-0005-0000-0000-000039410000}"/>
    <cellStyle name="Note 9 6 2 17 2" xfId="16855" xr:uid="{00000000-0005-0000-0000-00003A410000}"/>
    <cellStyle name="Note 9 6 2 18" xfId="16856" xr:uid="{00000000-0005-0000-0000-00003B410000}"/>
    <cellStyle name="Note 9 6 2 2" xfId="16857" xr:uid="{00000000-0005-0000-0000-00003C410000}"/>
    <cellStyle name="Note 9 6 2 2 2" xfId="16858" xr:uid="{00000000-0005-0000-0000-00003D410000}"/>
    <cellStyle name="Note 9 6 2 3" xfId="16859" xr:uid="{00000000-0005-0000-0000-00003E410000}"/>
    <cellStyle name="Note 9 6 2 3 2" xfId="16860" xr:uid="{00000000-0005-0000-0000-00003F410000}"/>
    <cellStyle name="Note 9 6 2 4" xfId="16861" xr:uid="{00000000-0005-0000-0000-000040410000}"/>
    <cellStyle name="Note 9 6 2 4 2" xfId="16862" xr:uid="{00000000-0005-0000-0000-000041410000}"/>
    <cellStyle name="Note 9 6 2 5" xfId="16863" xr:uid="{00000000-0005-0000-0000-000042410000}"/>
    <cellStyle name="Note 9 6 2 5 2" xfId="16864" xr:uid="{00000000-0005-0000-0000-000043410000}"/>
    <cellStyle name="Note 9 6 2 6" xfId="16865" xr:uid="{00000000-0005-0000-0000-000044410000}"/>
    <cellStyle name="Note 9 6 2 6 2" xfId="16866" xr:uid="{00000000-0005-0000-0000-000045410000}"/>
    <cellStyle name="Note 9 6 2 7" xfId="16867" xr:uid="{00000000-0005-0000-0000-000046410000}"/>
    <cellStyle name="Note 9 6 2 7 2" xfId="16868" xr:uid="{00000000-0005-0000-0000-000047410000}"/>
    <cellStyle name="Note 9 6 2 8" xfId="16869" xr:uid="{00000000-0005-0000-0000-000048410000}"/>
    <cellStyle name="Note 9 6 2 8 2" xfId="16870" xr:uid="{00000000-0005-0000-0000-000049410000}"/>
    <cellStyle name="Note 9 6 2 9" xfId="16871" xr:uid="{00000000-0005-0000-0000-00004A410000}"/>
    <cellStyle name="Note 9 6 2 9 2" xfId="16872" xr:uid="{00000000-0005-0000-0000-00004B410000}"/>
    <cellStyle name="Note 9 6 3" xfId="16873" xr:uid="{00000000-0005-0000-0000-00004C410000}"/>
    <cellStyle name="Note 9 6 3 10" xfId="16874" xr:uid="{00000000-0005-0000-0000-00004D410000}"/>
    <cellStyle name="Note 9 6 3 10 2" xfId="16875" xr:uid="{00000000-0005-0000-0000-00004E410000}"/>
    <cellStyle name="Note 9 6 3 11" xfId="16876" xr:uid="{00000000-0005-0000-0000-00004F410000}"/>
    <cellStyle name="Note 9 6 3 11 2" xfId="16877" xr:uid="{00000000-0005-0000-0000-000050410000}"/>
    <cellStyle name="Note 9 6 3 12" xfId="16878" xr:uid="{00000000-0005-0000-0000-000051410000}"/>
    <cellStyle name="Note 9 6 3 12 2" xfId="16879" xr:uid="{00000000-0005-0000-0000-000052410000}"/>
    <cellStyle name="Note 9 6 3 13" xfId="16880" xr:uid="{00000000-0005-0000-0000-000053410000}"/>
    <cellStyle name="Note 9 6 3 13 2" xfId="16881" xr:uid="{00000000-0005-0000-0000-000054410000}"/>
    <cellStyle name="Note 9 6 3 14" xfId="16882" xr:uid="{00000000-0005-0000-0000-000055410000}"/>
    <cellStyle name="Note 9 6 3 14 2" xfId="16883" xr:uid="{00000000-0005-0000-0000-000056410000}"/>
    <cellStyle name="Note 9 6 3 15" xfId="16884" xr:uid="{00000000-0005-0000-0000-000057410000}"/>
    <cellStyle name="Note 9 6 3 15 2" xfId="16885" xr:uid="{00000000-0005-0000-0000-000058410000}"/>
    <cellStyle name="Note 9 6 3 16" xfId="16886" xr:uid="{00000000-0005-0000-0000-000059410000}"/>
    <cellStyle name="Note 9 6 3 2" xfId="16887" xr:uid="{00000000-0005-0000-0000-00005A410000}"/>
    <cellStyle name="Note 9 6 3 2 2" xfId="16888" xr:uid="{00000000-0005-0000-0000-00005B410000}"/>
    <cellStyle name="Note 9 6 3 3" xfId="16889" xr:uid="{00000000-0005-0000-0000-00005C410000}"/>
    <cellStyle name="Note 9 6 3 3 2" xfId="16890" xr:uid="{00000000-0005-0000-0000-00005D410000}"/>
    <cellStyle name="Note 9 6 3 4" xfId="16891" xr:uid="{00000000-0005-0000-0000-00005E410000}"/>
    <cellStyle name="Note 9 6 3 4 2" xfId="16892" xr:uid="{00000000-0005-0000-0000-00005F410000}"/>
    <cellStyle name="Note 9 6 3 5" xfId="16893" xr:uid="{00000000-0005-0000-0000-000060410000}"/>
    <cellStyle name="Note 9 6 3 5 2" xfId="16894" xr:uid="{00000000-0005-0000-0000-000061410000}"/>
    <cellStyle name="Note 9 6 3 6" xfId="16895" xr:uid="{00000000-0005-0000-0000-000062410000}"/>
    <cellStyle name="Note 9 6 3 6 2" xfId="16896" xr:uid="{00000000-0005-0000-0000-000063410000}"/>
    <cellStyle name="Note 9 6 3 7" xfId="16897" xr:uid="{00000000-0005-0000-0000-000064410000}"/>
    <cellStyle name="Note 9 6 3 7 2" xfId="16898" xr:uid="{00000000-0005-0000-0000-000065410000}"/>
    <cellStyle name="Note 9 6 3 8" xfId="16899" xr:uid="{00000000-0005-0000-0000-000066410000}"/>
    <cellStyle name="Note 9 6 3 8 2" xfId="16900" xr:uid="{00000000-0005-0000-0000-000067410000}"/>
    <cellStyle name="Note 9 6 3 9" xfId="16901" xr:uid="{00000000-0005-0000-0000-000068410000}"/>
    <cellStyle name="Note 9 6 3 9 2" xfId="16902" xr:uid="{00000000-0005-0000-0000-000069410000}"/>
    <cellStyle name="Note 9 6 4" xfId="16903" xr:uid="{00000000-0005-0000-0000-00006A410000}"/>
    <cellStyle name="Note 9 6 4 10" xfId="16904" xr:uid="{00000000-0005-0000-0000-00006B410000}"/>
    <cellStyle name="Note 9 6 4 10 2" xfId="16905" xr:uid="{00000000-0005-0000-0000-00006C410000}"/>
    <cellStyle name="Note 9 6 4 11" xfId="16906" xr:uid="{00000000-0005-0000-0000-00006D410000}"/>
    <cellStyle name="Note 9 6 4 11 2" xfId="16907" xr:uid="{00000000-0005-0000-0000-00006E410000}"/>
    <cellStyle name="Note 9 6 4 12" xfId="16908" xr:uid="{00000000-0005-0000-0000-00006F410000}"/>
    <cellStyle name="Note 9 6 4 12 2" xfId="16909" xr:uid="{00000000-0005-0000-0000-000070410000}"/>
    <cellStyle name="Note 9 6 4 13" xfId="16910" xr:uid="{00000000-0005-0000-0000-000071410000}"/>
    <cellStyle name="Note 9 6 4 13 2" xfId="16911" xr:uid="{00000000-0005-0000-0000-000072410000}"/>
    <cellStyle name="Note 9 6 4 14" xfId="16912" xr:uid="{00000000-0005-0000-0000-000073410000}"/>
    <cellStyle name="Note 9 6 4 14 2" xfId="16913" xr:uid="{00000000-0005-0000-0000-000074410000}"/>
    <cellStyle name="Note 9 6 4 15" xfId="16914" xr:uid="{00000000-0005-0000-0000-000075410000}"/>
    <cellStyle name="Note 9 6 4 15 2" xfId="16915" xr:uid="{00000000-0005-0000-0000-000076410000}"/>
    <cellStyle name="Note 9 6 4 16" xfId="16916" xr:uid="{00000000-0005-0000-0000-000077410000}"/>
    <cellStyle name="Note 9 6 4 2" xfId="16917" xr:uid="{00000000-0005-0000-0000-000078410000}"/>
    <cellStyle name="Note 9 6 4 2 2" xfId="16918" xr:uid="{00000000-0005-0000-0000-000079410000}"/>
    <cellStyle name="Note 9 6 4 3" xfId="16919" xr:uid="{00000000-0005-0000-0000-00007A410000}"/>
    <cellStyle name="Note 9 6 4 3 2" xfId="16920" xr:uid="{00000000-0005-0000-0000-00007B410000}"/>
    <cellStyle name="Note 9 6 4 4" xfId="16921" xr:uid="{00000000-0005-0000-0000-00007C410000}"/>
    <cellStyle name="Note 9 6 4 4 2" xfId="16922" xr:uid="{00000000-0005-0000-0000-00007D410000}"/>
    <cellStyle name="Note 9 6 4 5" xfId="16923" xr:uid="{00000000-0005-0000-0000-00007E410000}"/>
    <cellStyle name="Note 9 6 4 5 2" xfId="16924" xr:uid="{00000000-0005-0000-0000-00007F410000}"/>
    <cellStyle name="Note 9 6 4 6" xfId="16925" xr:uid="{00000000-0005-0000-0000-000080410000}"/>
    <cellStyle name="Note 9 6 4 6 2" xfId="16926" xr:uid="{00000000-0005-0000-0000-000081410000}"/>
    <cellStyle name="Note 9 6 4 7" xfId="16927" xr:uid="{00000000-0005-0000-0000-000082410000}"/>
    <cellStyle name="Note 9 6 4 7 2" xfId="16928" xr:uid="{00000000-0005-0000-0000-000083410000}"/>
    <cellStyle name="Note 9 6 4 8" xfId="16929" xr:uid="{00000000-0005-0000-0000-000084410000}"/>
    <cellStyle name="Note 9 6 4 8 2" xfId="16930" xr:uid="{00000000-0005-0000-0000-000085410000}"/>
    <cellStyle name="Note 9 6 4 9" xfId="16931" xr:uid="{00000000-0005-0000-0000-000086410000}"/>
    <cellStyle name="Note 9 6 4 9 2" xfId="16932" xr:uid="{00000000-0005-0000-0000-000087410000}"/>
    <cellStyle name="Note 9 6 5" xfId="16933" xr:uid="{00000000-0005-0000-0000-000088410000}"/>
    <cellStyle name="Note 9 6 5 10" xfId="16934" xr:uid="{00000000-0005-0000-0000-000089410000}"/>
    <cellStyle name="Note 9 6 5 10 2" xfId="16935" xr:uid="{00000000-0005-0000-0000-00008A410000}"/>
    <cellStyle name="Note 9 6 5 11" xfId="16936" xr:uid="{00000000-0005-0000-0000-00008B410000}"/>
    <cellStyle name="Note 9 6 5 11 2" xfId="16937" xr:uid="{00000000-0005-0000-0000-00008C410000}"/>
    <cellStyle name="Note 9 6 5 12" xfId="16938" xr:uid="{00000000-0005-0000-0000-00008D410000}"/>
    <cellStyle name="Note 9 6 5 12 2" xfId="16939" xr:uid="{00000000-0005-0000-0000-00008E410000}"/>
    <cellStyle name="Note 9 6 5 13" xfId="16940" xr:uid="{00000000-0005-0000-0000-00008F410000}"/>
    <cellStyle name="Note 9 6 5 13 2" xfId="16941" xr:uid="{00000000-0005-0000-0000-000090410000}"/>
    <cellStyle name="Note 9 6 5 14" xfId="16942" xr:uid="{00000000-0005-0000-0000-000091410000}"/>
    <cellStyle name="Note 9 6 5 14 2" xfId="16943" xr:uid="{00000000-0005-0000-0000-000092410000}"/>
    <cellStyle name="Note 9 6 5 15" xfId="16944" xr:uid="{00000000-0005-0000-0000-000093410000}"/>
    <cellStyle name="Note 9 6 5 2" xfId="16945" xr:uid="{00000000-0005-0000-0000-000094410000}"/>
    <cellStyle name="Note 9 6 5 2 2" xfId="16946" xr:uid="{00000000-0005-0000-0000-000095410000}"/>
    <cellStyle name="Note 9 6 5 3" xfId="16947" xr:uid="{00000000-0005-0000-0000-000096410000}"/>
    <cellStyle name="Note 9 6 5 3 2" xfId="16948" xr:uid="{00000000-0005-0000-0000-000097410000}"/>
    <cellStyle name="Note 9 6 5 4" xfId="16949" xr:uid="{00000000-0005-0000-0000-000098410000}"/>
    <cellStyle name="Note 9 6 5 4 2" xfId="16950" xr:uid="{00000000-0005-0000-0000-000099410000}"/>
    <cellStyle name="Note 9 6 5 5" xfId="16951" xr:uid="{00000000-0005-0000-0000-00009A410000}"/>
    <cellStyle name="Note 9 6 5 5 2" xfId="16952" xr:uid="{00000000-0005-0000-0000-00009B410000}"/>
    <cellStyle name="Note 9 6 5 6" xfId="16953" xr:uid="{00000000-0005-0000-0000-00009C410000}"/>
    <cellStyle name="Note 9 6 5 6 2" xfId="16954" xr:uid="{00000000-0005-0000-0000-00009D410000}"/>
    <cellStyle name="Note 9 6 5 7" xfId="16955" xr:uid="{00000000-0005-0000-0000-00009E410000}"/>
    <cellStyle name="Note 9 6 5 7 2" xfId="16956" xr:uid="{00000000-0005-0000-0000-00009F410000}"/>
    <cellStyle name="Note 9 6 5 8" xfId="16957" xr:uid="{00000000-0005-0000-0000-0000A0410000}"/>
    <cellStyle name="Note 9 6 5 8 2" xfId="16958" xr:uid="{00000000-0005-0000-0000-0000A1410000}"/>
    <cellStyle name="Note 9 6 5 9" xfId="16959" xr:uid="{00000000-0005-0000-0000-0000A2410000}"/>
    <cellStyle name="Note 9 6 5 9 2" xfId="16960" xr:uid="{00000000-0005-0000-0000-0000A3410000}"/>
    <cellStyle name="Note 9 6 6" xfId="16961" xr:uid="{00000000-0005-0000-0000-0000A4410000}"/>
    <cellStyle name="Note 9 6 6 2" xfId="16962" xr:uid="{00000000-0005-0000-0000-0000A5410000}"/>
    <cellStyle name="Note 9 6 7" xfId="16963" xr:uid="{00000000-0005-0000-0000-0000A6410000}"/>
    <cellStyle name="Note 9 6 7 2" xfId="16964" xr:uid="{00000000-0005-0000-0000-0000A7410000}"/>
    <cellStyle name="Note 9 6 8" xfId="16965" xr:uid="{00000000-0005-0000-0000-0000A8410000}"/>
    <cellStyle name="Note 9 6 8 2" xfId="16966" xr:uid="{00000000-0005-0000-0000-0000A9410000}"/>
    <cellStyle name="Note 9 6 9" xfId="16967" xr:uid="{00000000-0005-0000-0000-0000AA410000}"/>
    <cellStyle name="Note 9 6 9 2" xfId="16968" xr:uid="{00000000-0005-0000-0000-0000AB410000}"/>
    <cellStyle name="Note 9 7" xfId="16969" xr:uid="{00000000-0005-0000-0000-0000AC410000}"/>
    <cellStyle name="Note 9 7 10" xfId="16970" xr:uid="{00000000-0005-0000-0000-0000AD410000}"/>
    <cellStyle name="Note 9 7 10 2" xfId="16971" xr:uid="{00000000-0005-0000-0000-0000AE410000}"/>
    <cellStyle name="Note 9 7 11" xfId="16972" xr:uid="{00000000-0005-0000-0000-0000AF410000}"/>
    <cellStyle name="Note 9 7 11 2" xfId="16973" xr:uid="{00000000-0005-0000-0000-0000B0410000}"/>
    <cellStyle name="Note 9 7 12" xfId="16974" xr:uid="{00000000-0005-0000-0000-0000B1410000}"/>
    <cellStyle name="Note 9 7 12 2" xfId="16975" xr:uid="{00000000-0005-0000-0000-0000B2410000}"/>
    <cellStyle name="Note 9 7 13" xfId="16976" xr:uid="{00000000-0005-0000-0000-0000B3410000}"/>
    <cellStyle name="Note 9 7 13 2" xfId="16977" xr:uid="{00000000-0005-0000-0000-0000B4410000}"/>
    <cellStyle name="Note 9 7 14" xfId="16978" xr:uid="{00000000-0005-0000-0000-0000B5410000}"/>
    <cellStyle name="Note 9 7 14 2" xfId="16979" xr:uid="{00000000-0005-0000-0000-0000B6410000}"/>
    <cellStyle name="Note 9 7 15" xfId="16980" xr:uid="{00000000-0005-0000-0000-0000B7410000}"/>
    <cellStyle name="Note 9 7 15 2" xfId="16981" xr:uid="{00000000-0005-0000-0000-0000B8410000}"/>
    <cellStyle name="Note 9 7 16" xfId="16982" xr:uid="{00000000-0005-0000-0000-0000B9410000}"/>
    <cellStyle name="Note 9 7 16 2" xfId="16983" xr:uid="{00000000-0005-0000-0000-0000BA410000}"/>
    <cellStyle name="Note 9 7 17" xfId="16984" xr:uid="{00000000-0005-0000-0000-0000BB410000}"/>
    <cellStyle name="Note 9 7 17 2" xfId="16985" xr:uid="{00000000-0005-0000-0000-0000BC410000}"/>
    <cellStyle name="Note 9 7 18" xfId="16986" xr:uid="{00000000-0005-0000-0000-0000BD410000}"/>
    <cellStyle name="Note 9 7 18 2" xfId="16987" xr:uid="{00000000-0005-0000-0000-0000BE410000}"/>
    <cellStyle name="Note 9 7 19" xfId="16988" xr:uid="{00000000-0005-0000-0000-0000BF410000}"/>
    <cellStyle name="Note 9 7 2" xfId="16989" xr:uid="{00000000-0005-0000-0000-0000C0410000}"/>
    <cellStyle name="Note 9 7 2 10" xfId="16990" xr:uid="{00000000-0005-0000-0000-0000C1410000}"/>
    <cellStyle name="Note 9 7 2 10 2" xfId="16991" xr:uid="{00000000-0005-0000-0000-0000C2410000}"/>
    <cellStyle name="Note 9 7 2 11" xfId="16992" xr:uid="{00000000-0005-0000-0000-0000C3410000}"/>
    <cellStyle name="Note 9 7 2 11 2" xfId="16993" xr:uid="{00000000-0005-0000-0000-0000C4410000}"/>
    <cellStyle name="Note 9 7 2 12" xfId="16994" xr:uid="{00000000-0005-0000-0000-0000C5410000}"/>
    <cellStyle name="Note 9 7 2 12 2" xfId="16995" xr:uid="{00000000-0005-0000-0000-0000C6410000}"/>
    <cellStyle name="Note 9 7 2 13" xfId="16996" xr:uid="{00000000-0005-0000-0000-0000C7410000}"/>
    <cellStyle name="Note 9 7 2 13 2" xfId="16997" xr:uid="{00000000-0005-0000-0000-0000C8410000}"/>
    <cellStyle name="Note 9 7 2 14" xfId="16998" xr:uid="{00000000-0005-0000-0000-0000C9410000}"/>
    <cellStyle name="Note 9 7 2 14 2" xfId="16999" xr:uid="{00000000-0005-0000-0000-0000CA410000}"/>
    <cellStyle name="Note 9 7 2 15" xfId="17000" xr:uid="{00000000-0005-0000-0000-0000CB410000}"/>
    <cellStyle name="Note 9 7 2 15 2" xfId="17001" xr:uid="{00000000-0005-0000-0000-0000CC410000}"/>
    <cellStyle name="Note 9 7 2 16" xfId="17002" xr:uid="{00000000-0005-0000-0000-0000CD410000}"/>
    <cellStyle name="Note 9 7 2 16 2" xfId="17003" xr:uid="{00000000-0005-0000-0000-0000CE410000}"/>
    <cellStyle name="Note 9 7 2 17" xfId="17004" xr:uid="{00000000-0005-0000-0000-0000CF410000}"/>
    <cellStyle name="Note 9 7 2 17 2" xfId="17005" xr:uid="{00000000-0005-0000-0000-0000D0410000}"/>
    <cellStyle name="Note 9 7 2 18" xfId="17006" xr:uid="{00000000-0005-0000-0000-0000D1410000}"/>
    <cellStyle name="Note 9 7 2 2" xfId="17007" xr:uid="{00000000-0005-0000-0000-0000D2410000}"/>
    <cellStyle name="Note 9 7 2 2 2" xfId="17008" xr:uid="{00000000-0005-0000-0000-0000D3410000}"/>
    <cellStyle name="Note 9 7 2 3" xfId="17009" xr:uid="{00000000-0005-0000-0000-0000D4410000}"/>
    <cellStyle name="Note 9 7 2 3 2" xfId="17010" xr:uid="{00000000-0005-0000-0000-0000D5410000}"/>
    <cellStyle name="Note 9 7 2 4" xfId="17011" xr:uid="{00000000-0005-0000-0000-0000D6410000}"/>
    <cellStyle name="Note 9 7 2 4 2" xfId="17012" xr:uid="{00000000-0005-0000-0000-0000D7410000}"/>
    <cellStyle name="Note 9 7 2 5" xfId="17013" xr:uid="{00000000-0005-0000-0000-0000D8410000}"/>
    <cellStyle name="Note 9 7 2 5 2" xfId="17014" xr:uid="{00000000-0005-0000-0000-0000D9410000}"/>
    <cellStyle name="Note 9 7 2 6" xfId="17015" xr:uid="{00000000-0005-0000-0000-0000DA410000}"/>
    <cellStyle name="Note 9 7 2 6 2" xfId="17016" xr:uid="{00000000-0005-0000-0000-0000DB410000}"/>
    <cellStyle name="Note 9 7 2 7" xfId="17017" xr:uid="{00000000-0005-0000-0000-0000DC410000}"/>
    <cellStyle name="Note 9 7 2 7 2" xfId="17018" xr:uid="{00000000-0005-0000-0000-0000DD410000}"/>
    <cellStyle name="Note 9 7 2 8" xfId="17019" xr:uid="{00000000-0005-0000-0000-0000DE410000}"/>
    <cellStyle name="Note 9 7 2 8 2" xfId="17020" xr:uid="{00000000-0005-0000-0000-0000DF410000}"/>
    <cellStyle name="Note 9 7 2 9" xfId="17021" xr:uid="{00000000-0005-0000-0000-0000E0410000}"/>
    <cellStyle name="Note 9 7 2 9 2" xfId="17022" xr:uid="{00000000-0005-0000-0000-0000E1410000}"/>
    <cellStyle name="Note 9 7 3" xfId="17023" xr:uid="{00000000-0005-0000-0000-0000E2410000}"/>
    <cellStyle name="Note 9 7 3 10" xfId="17024" xr:uid="{00000000-0005-0000-0000-0000E3410000}"/>
    <cellStyle name="Note 9 7 3 10 2" xfId="17025" xr:uid="{00000000-0005-0000-0000-0000E4410000}"/>
    <cellStyle name="Note 9 7 3 11" xfId="17026" xr:uid="{00000000-0005-0000-0000-0000E5410000}"/>
    <cellStyle name="Note 9 7 3 11 2" xfId="17027" xr:uid="{00000000-0005-0000-0000-0000E6410000}"/>
    <cellStyle name="Note 9 7 3 12" xfId="17028" xr:uid="{00000000-0005-0000-0000-0000E7410000}"/>
    <cellStyle name="Note 9 7 3 12 2" xfId="17029" xr:uid="{00000000-0005-0000-0000-0000E8410000}"/>
    <cellStyle name="Note 9 7 3 13" xfId="17030" xr:uid="{00000000-0005-0000-0000-0000E9410000}"/>
    <cellStyle name="Note 9 7 3 13 2" xfId="17031" xr:uid="{00000000-0005-0000-0000-0000EA410000}"/>
    <cellStyle name="Note 9 7 3 14" xfId="17032" xr:uid="{00000000-0005-0000-0000-0000EB410000}"/>
    <cellStyle name="Note 9 7 3 14 2" xfId="17033" xr:uid="{00000000-0005-0000-0000-0000EC410000}"/>
    <cellStyle name="Note 9 7 3 15" xfId="17034" xr:uid="{00000000-0005-0000-0000-0000ED410000}"/>
    <cellStyle name="Note 9 7 3 15 2" xfId="17035" xr:uid="{00000000-0005-0000-0000-0000EE410000}"/>
    <cellStyle name="Note 9 7 3 16" xfId="17036" xr:uid="{00000000-0005-0000-0000-0000EF410000}"/>
    <cellStyle name="Note 9 7 3 2" xfId="17037" xr:uid="{00000000-0005-0000-0000-0000F0410000}"/>
    <cellStyle name="Note 9 7 3 2 2" xfId="17038" xr:uid="{00000000-0005-0000-0000-0000F1410000}"/>
    <cellStyle name="Note 9 7 3 3" xfId="17039" xr:uid="{00000000-0005-0000-0000-0000F2410000}"/>
    <cellStyle name="Note 9 7 3 3 2" xfId="17040" xr:uid="{00000000-0005-0000-0000-0000F3410000}"/>
    <cellStyle name="Note 9 7 3 4" xfId="17041" xr:uid="{00000000-0005-0000-0000-0000F4410000}"/>
    <cellStyle name="Note 9 7 3 4 2" xfId="17042" xr:uid="{00000000-0005-0000-0000-0000F5410000}"/>
    <cellStyle name="Note 9 7 3 5" xfId="17043" xr:uid="{00000000-0005-0000-0000-0000F6410000}"/>
    <cellStyle name="Note 9 7 3 5 2" xfId="17044" xr:uid="{00000000-0005-0000-0000-0000F7410000}"/>
    <cellStyle name="Note 9 7 3 6" xfId="17045" xr:uid="{00000000-0005-0000-0000-0000F8410000}"/>
    <cellStyle name="Note 9 7 3 6 2" xfId="17046" xr:uid="{00000000-0005-0000-0000-0000F9410000}"/>
    <cellStyle name="Note 9 7 3 7" xfId="17047" xr:uid="{00000000-0005-0000-0000-0000FA410000}"/>
    <cellStyle name="Note 9 7 3 7 2" xfId="17048" xr:uid="{00000000-0005-0000-0000-0000FB410000}"/>
    <cellStyle name="Note 9 7 3 8" xfId="17049" xr:uid="{00000000-0005-0000-0000-0000FC410000}"/>
    <cellStyle name="Note 9 7 3 8 2" xfId="17050" xr:uid="{00000000-0005-0000-0000-0000FD410000}"/>
    <cellStyle name="Note 9 7 3 9" xfId="17051" xr:uid="{00000000-0005-0000-0000-0000FE410000}"/>
    <cellStyle name="Note 9 7 3 9 2" xfId="17052" xr:uid="{00000000-0005-0000-0000-0000FF410000}"/>
    <cellStyle name="Note 9 7 4" xfId="17053" xr:uid="{00000000-0005-0000-0000-000000420000}"/>
    <cellStyle name="Note 9 7 4 10" xfId="17054" xr:uid="{00000000-0005-0000-0000-000001420000}"/>
    <cellStyle name="Note 9 7 4 10 2" xfId="17055" xr:uid="{00000000-0005-0000-0000-000002420000}"/>
    <cellStyle name="Note 9 7 4 11" xfId="17056" xr:uid="{00000000-0005-0000-0000-000003420000}"/>
    <cellStyle name="Note 9 7 4 11 2" xfId="17057" xr:uid="{00000000-0005-0000-0000-000004420000}"/>
    <cellStyle name="Note 9 7 4 12" xfId="17058" xr:uid="{00000000-0005-0000-0000-000005420000}"/>
    <cellStyle name="Note 9 7 4 12 2" xfId="17059" xr:uid="{00000000-0005-0000-0000-000006420000}"/>
    <cellStyle name="Note 9 7 4 13" xfId="17060" xr:uid="{00000000-0005-0000-0000-000007420000}"/>
    <cellStyle name="Note 9 7 4 13 2" xfId="17061" xr:uid="{00000000-0005-0000-0000-000008420000}"/>
    <cellStyle name="Note 9 7 4 14" xfId="17062" xr:uid="{00000000-0005-0000-0000-000009420000}"/>
    <cellStyle name="Note 9 7 4 14 2" xfId="17063" xr:uid="{00000000-0005-0000-0000-00000A420000}"/>
    <cellStyle name="Note 9 7 4 15" xfId="17064" xr:uid="{00000000-0005-0000-0000-00000B420000}"/>
    <cellStyle name="Note 9 7 4 15 2" xfId="17065" xr:uid="{00000000-0005-0000-0000-00000C420000}"/>
    <cellStyle name="Note 9 7 4 16" xfId="17066" xr:uid="{00000000-0005-0000-0000-00000D420000}"/>
    <cellStyle name="Note 9 7 4 2" xfId="17067" xr:uid="{00000000-0005-0000-0000-00000E420000}"/>
    <cellStyle name="Note 9 7 4 2 2" xfId="17068" xr:uid="{00000000-0005-0000-0000-00000F420000}"/>
    <cellStyle name="Note 9 7 4 3" xfId="17069" xr:uid="{00000000-0005-0000-0000-000010420000}"/>
    <cellStyle name="Note 9 7 4 3 2" xfId="17070" xr:uid="{00000000-0005-0000-0000-000011420000}"/>
    <cellStyle name="Note 9 7 4 4" xfId="17071" xr:uid="{00000000-0005-0000-0000-000012420000}"/>
    <cellStyle name="Note 9 7 4 4 2" xfId="17072" xr:uid="{00000000-0005-0000-0000-000013420000}"/>
    <cellStyle name="Note 9 7 4 5" xfId="17073" xr:uid="{00000000-0005-0000-0000-000014420000}"/>
    <cellStyle name="Note 9 7 4 5 2" xfId="17074" xr:uid="{00000000-0005-0000-0000-000015420000}"/>
    <cellStyle name="Note 9 7 4 6" xfId="17075" xr:uid="{00000000-0005-0000-0000-000016420000}"/>
    <cellStyle name="Note 9 7 4 6 2" xfId="17076" xr:uid="{00000000-0005-0000-0000-000017420000}"/>
    <cellStyle name="Note 9 7 4 7" xfId="17077" xr:uid="{00000000-0005-0000-0000-000018420000}"/>
    <cellStyle name="Note 9 7 4 7 2" xfId="17078" xr:uid="{00000000-0005-0000-0000-000019420000}"/>
    <cellStyle name="Note 9 7 4 8" xfId="17079" xr:uid="{00000000-0005-0000-0000-00001A420000}"/>
    <cellStyle name="Note 9 7 4 8 2" xfId="17080" xr:uid="{00000000-0005-0000-0000-00001B420000}"/>
    <cellStyle name="Note 9 7 4 9" xfId="17081" xr:uid="{00000000-0005-0000-0000-00001C420000}"/>
    <cellStyle name="Note 9 7 4 9 2" xfId="17082" xr:uid="{00000000-0005-0000-0000-00001D420000}"/>
    <cellStyle name="Note 9 7 5" xfId="17083" xr:uid="{00000000-0005-0000-0000-00001E420000}"/>
    <cellStyle name="Note 9 7 5 10" xfId="17084" xr:uid="{00000000-0005-0000-0000-00001F420000}"/>
    <cellStyle name="Note 9 7 5 10 2" xfId="17085" xr:uid="{00000000-0005-0000-0000-000020420000}"/>
    <cellStyle name="Note 9 7 5 11" xfId="17086" xr:uid="{00000000-0005-0000-0000-000021420000}"/>
    <cellStyle name="Note 9 7 5 11 2" xfId="17087" xr:uid="{00000000-0005-0000-0000-000022420000}"/>
    <cellStyle name="Note 9 7 5 12" xfId="17088" xr:uid="{00000000-0005-0000-0000-000023420000}"/>
    <cellStyle name="Note 9 7 5 12 2" xfId="17089" xr:uid="{00000000-0005-0000-0000-000024420000}"/>
    <cellStyle name="Note 9 7 5 13" xfId="17090" xr:uid="{00000000-0005-0000-0000-000025420000}"/>
    <cellStyle name="Note 9 7 5 13 2" xfId="17091" xr:uid="{00000000-0005-0000-0000-000026420000}"/>
    <cellStyle name="Note 9 7 5 14" xfId="17092" xr:uid="{00000000-0005-0000-0000-000027420000}"/>
    <cellStyle name="Note 9 7 5 14 2" xfId="17093" xr:uid="{00000000-0005-0000-0000-000028420000}"/>
    <cellStyle name="Note 9 7 5 15" xfId="17094" xr:uid="{00000000-0005-0000-0000-000029420000}"/>
    <cellStyle name="Note 9 7 5 2" xfId="17095" xr:uid="{00000000-0005-0000-0000-00002A420000}"/>
    <cellStyle name="Note 9 7 5 2 2" xfId="17096" xr:uid="{00000000-0005-0000-0000-00002B420000}"/>
    <cellStyle name="Note 9 7 5 3" xfId="17097" xr:uid="{00000000-0005-0000-0000-00002C420000}"/>
    <cellStyle name="Note 9 7 5 3 2" xfId="17098" xr:uid="{00000000-0005-0000-0000-00002D420000}"/>
    <cellStyle name="Note 9 7 5 4" xfId="17099" xr:uid="{00000000-0005-0000-0000-00002E420000}"/>
    <cellStyle name="Note 9 7 5 4 2" xfId="17100" xr:uid="{00000000-0005-0000-0000-00002F420000}"/>
    <cellStyle name="Note 9 7 5 5" xfId="17101" xr:uid="{00000000-0005-0000-0000-000030420000}"/>
    <cellStyle name="Note 9 7 5 5 2" xfId="17102" xr:uid="{00000000-0005-0000-0000-000031420000}"/>
    <cellStyle name="Note 9 7 5 6" xfId="17103" xr:uid="{00000000-0005-0000-0000-000032420000}"/>
    <cellStyle name="Note 9 7 5 6 2" xfId="17104" xr:uid="{00000000-0005-0000-0000-000033420000}"/>
    <cellStyle name="Note 9 7 5 7" xfId="17105" xr:uid="{00000000-0005-0000-0000-000034420000}"/>
    <cellStyle name="Note 9 7 5 7 2" xfId="17106" xr:uid="{00000000-0005-0000-0000-000035420000}"/>
    <cellStyle name="Note 9 7 5 8" xfId="17107" xr:uid="{00000000-0005-0000-0000-000036420000}"/>
    <cellStyle name="Note 9 7 5 8 2" xfId="17108" xr:uid="{00000000-0005-0000-0000-000037420000}"/>
    <cellStyle name="Note 9 7 5 9" xfId="17109" xr:uid="{00000000-0005-0000-0000-000038420000}"/>
    <cellStyle name="Note 9 7 5 9 2" xfId="17110" xr:uid="{00000000-0005-0000-0000-000039420000}"/>
    <cellStyle name="Note 9 7 6" xfId="17111" xr:uid="{00000000-0005-0000-0000-00003A420000}"/>
    <cellStyle name="Note 9 7 6 2" xfId="17112" xr:uid="{00000000-0005-0000-0000-00003B420000}"/>
    <cellStyle name="Note 9 7 7" xfId="17113" xr:uid="{00000000-0005-0000-0000-00003C420000}"/>
    <cellStyle name="Note 9 7 7 2" xfId="17114" xr:uid="{00000000-0005-0000-0000-00003D420000}"/>
    <cellStyle name="Note 9 7 8" xfId="17115" xr:uid="{00000000-0005-0000-0000-00003E420000}"/>
    <cellStyle name="Note 9 7 8 2" xfId="17116" xr:uid="{00000000-0005-0000-0000-00003F420000}"/>
    <cellStyle name="Note 9 7 9" xfId="17117" xr:uid="{00000000-0005-0000-0000-000040420000}"/>
    <cellStyle name="Note 9 7 9 2" xfId="17118" xr:uid="{00000000-0005-0000-0000-000041420000}"/>
    <cellStyle name="Note 9 8" xfId="17119" xr:uid="{00000000-0005-0000-0000-000042420000}"/>
    <cellStyle name="Note 9 8 10" xfId="17120" xr:uid="{00000000-0005-0000-0000-000043420000}"/>
    <cellStyle name="Note 9 8 10 2" xfId="17121" xr:uid="{00000000-0005-0000-0000-000044420000}"/>
    <cellStyle name="Note 9 8 11" xfId="17122" xr:uid="{00000000-0005-0000-0000-000045420000}"/>
    <cellStyle name="Note 9 8 11 2" xfId="17123" xr:uid="{00000000-0005-0000-0000-000046420000}"/>
    <cellStyle name="Note 9 8 12" xfId="17124" xr:uid="{00000000-0005-0000-0000-000047420000}"/>
    <cellStyle name="Note 9 8 12 2" xfId="17125" xr:uid="{00000000-0005-0000-0000-000048420000}"/>
    <cellStyle name="Note 9 8 13" xfId="17126" xr:uid="{00000000-0005-0000-0000-000049420000}"/>
    <cellStyle name="Note 9 8 13 2" xfId="17127" xr:uid="{00000000-0005-0000-0000-00004A420000}"/>
    <cellStyle name="Note 9 8 14" xfId="17128" xr:uid="{00000000-0005-0000-0000-00004B420000}"/>
    <cellStyle name="Note 9 8 14 2" xfId="17129" xr:uid="{00000000-0005-0000-0000-00004C420000}"/>
    <cellStyle name="Note 9 8 15" xfId="17130" xr:uid="{00000000-0005-0000-0000-00004D420000}"/>
    <cellStyle name="Note 9 8 15 2" xfId="17131" xr:uid="{00000000-0005-0000-0000-00004E420000}"/>
    <cellStyle name="Note 9 8 16" xfId="17132" xr:uid="{00000000-0005-0000-0000-00004F420000}"/>
    <cellStyle name="Note 9 8 16 2" xfId="17133" xr:uid="{00000000-0005-0000-0000-000050420000}"/>
    <cellStyle name="Note 9 8 17" xfId="17134" xr:uid="{00000000-0005-0000-0000-000051420000}"/>
    <cellStyle name="Note 9 8 17 2" xfId="17135" xr:uid="{00000000-0005-0000-0000-000052420000}"/>
    <cellStyle name="Note 9 8 18" xfId="17136" xr:uid="{00000000-0005-0000-0000-000053420000}"/>
    <cellStyle name="Note 9 8 2" xfId="17137" xr:uid="{00000000-0005-0000-0000-000054420000}"/>
    <cellStyle name="Note 9 8 2 10" xfId="17138" xr:uid="{00000000-0005-0000-0000-000055420000}"/>
    <cellStyle name="Note 9 8 2 10 2" xfId="17139" xr:uid="{00000000-0005-0000-0000-000056420000}"/>
    <cellStyle name="Note 9 8 2 11" xfId="17140" xr:uid="{00000000-0005-0000-0000-000057420000}"/>
    <cellStyle name="Note 9 8 2 11 2" xfId="17141" xr:uid="{00000000-0005-0000-0000-000058420000}"/>
    <cellStyle name="Note 9 8 2 12" xfId="17142" xr:uid="{00000000-0005-0000-0000-000059420000}"/>
    <cellStyle name="Note 9 8 2 12 2" xfId="17143" xr:uid="{00000000-0005-0000-0000-00005A420000}"/>
    <cellStyle name="Note 9 8 2 13" xfId="17144" xr:uid="{00000000-0005-0000-0000-00005B420000}"/>
    <cellStyle name="Note 9 8 2 13 2" xfId="17145" xr:uid="{00000000-0005-0000-0000-00005C420000}"/>
    <cellStyle name="Note 9 8 2 14" xfId="17146" xr:uid="{00000000-0005-0000-0000-00005D420000}"/>
    <cellStyle name="Note 9 8 2 14 2" xfId="17147" xr:uid="{00000000-0005-0000-0000-00005E420000}"/>
    <cellStyle name="Note 9 8 2 15" xfId="17148" xr:uid="{00000000-0005-0000-0000-00005F420000}"/>
    <cellStyle name="Note 9 8 2 15 2" xfId="17149" xr:uid="{00000000-0005-0000-0000-000060420000}"/>
    <cellStyle name="Note 9 8 2 16" xfId="17150" xr:uid="{00000000-0005-0000-0000-000061420000}"/>
    <cellStyle name="Note 9 8 2 16 2" xfId="17151" xr:uid="{00000000-0005-0000-0000-000062420000}"/>
    <cellStyle name="Note 9 8 2 17" xfId="17152" xr:uid="{00000000-0005-0000-0000-000063420000}"/>
    <cellStyle name="Note 9 8 2 17 2" xfId="17153" xr:uid="{00000000-0005-0000-0000-000064420000}"/>
    <cellStyle name="Note 9 8 2 18" xfId="17154" xr:uid="{00000000-0005-0000-0000-000065420000}"/>
    <cellStyle name="Note 9 8 2 2" xfId="17155" xr:uid="{00000000-0005-0000-0000-000066420000}"/>
    <cellStyle name="Note 9 8 2 2 2" xfId="17156" xr:uid="{00000000-0005-0000-0000-000067420000}"/>
    <cellStyle name="Note 9 8 2 3" xfId="17157" xr:uid="{00000000-0005-0000-0000-000068420000}"/>
    <cellStyle name="Note 9 8 2 3 2" xfId="17158" xr:uid="{00000000-0005-0000-0000-000069420000}"/>
    <cellStyle name="Note 9 8 2 4" xfId="17159" xr:uid="{00000000-0005-0000-0000-00006A420000}"/>
    <cellStyle name="Note 9 8 2 4 2" xfId="17160" xr:uid="{00000000-0005-0000-0000-00006B420000}"/>
    <cellStyle name="Note 9 8 2 5" xfId="17161" xr:uid="{00000000-0005-0000-0000-00006C420000}"/>
    <cellStyle name="Note 9 8 2 5 2" xfId="17162" xr:uid="{00000000-0005-0000-0000-00006D420000}"/>
    <cellStyle name="Note 9 8 2 6" xfId="17163" xr:uid="{00000000-0005-0000-0000-00006E420000}"/>
    <cellStyle name="Note 9 8 2 6 2" xfId="17164" xr:uid="{00000000-0005-0000-0000-00006F420000}"/>
    <cellStyle name="Note 9 8 2 7" xfId="17165" xr:uid="{00000000-0005-0000-0000-000070420000}"/>
    <cellStyle name="Note 9 8 2 7 2" xfId="17166" xr:uid="{00000000-0005-0000-0000-000071420000}"/>
    <cellStyle name="Note 9 8 2 8" xfId="17167" xr:uid="{00000000-0005-0000-0000-000072420000}"/>
    <cellStyle name="Note 9 8 2 8 2" xfId="17168" xr:uid="{00000000-0005-0000-0000-000073420000}"/>
    <cellStyle name="Note 9 8 2 9" xfId="17169" xr:uid="{00000000-0005-0000-0000-000074420000}"/>
    <cellStyle name="Note 9 8 2 9 2" xfId="17170" xr:uid="{00000000-0005-0000-0000-000075420000}"/>
    <cellStyle name="Note 9 8 3" xfId="17171" xr:uid="{00000000-0005-0000-0000-000076420000}"/>
    <cellStyle name="Note 9 8 3 10" xfId="17172" xr:uid="{00000000-0005-0000-0000-000077420000}"/>
    <cellStyle name="Note 9 8 3 10 2" xfId="17173" xr:uid="{00000000-0005-0000-0000-000078420000}"/>
    <cellStyle name="Note 9 8 3 11" xfId="17174" xr:uid="{00000000-0005-0000-0000-000079420000}"/>
    <cellStyle name="Note 9 8 3 11 2" xfId="17175" xr:uid="{00000000-0005-0000-0000-00007A420000}"/>
    <cellStyle name="Note 9 8 3 12" xfId="17176" xr:uid="{00000000-0005-0000-0000-00007B420000}"/>
    <cellStyle name="Note 9 8 3 12 2" xfId="17177" xr:uid="{00000000-0005-0000-0000-00007C420000}"/>
    <cellStyle name="Note 9 8 3 13" xfId="17178" xr:uid="{00000000-0005-0000-0000-00007D420000}"/>
    <cellStyle name="Note 9 8 3 13 2" xfId="17179" xr:uid="{00000000-0005-0000-0000-00007E420000}"/>
    <cellStyle name="Note 9 8 3 14" xfId="17180" xr:uid="{00000000-0005-0000-0000-00007F420000}"/>
    <cellStyle name="Note 9 8 3 14 2" xfId="17181" xr:uid="{00000000-0005-0000-0000-000080420000}"/>
    <cellStyle name="Note 9 8 3 15" xfId="17182" xr:uid="{00000000-0005-0000-0000-000081420000}"/>
    <cellStyle name="Note 9 8 3 15 2" xfId="17183" xr:uid="{00000000-0005-0000-0000-000082420000}"/>
    <cellStyle name="Note 9 8 3 16" xfId="17184" xr:uid="{00000000-0005-0000-0000-000083420000}"/>
    <cellStyle name="Note 9 8 3 2" xfId="17185" xr:uid="{00000000-0005-0000-0000-000084420000}"/>
    <cellStyle name="Note 9 8 3 2 2" xfId="17186" xr:uid="{00000000-0005-0000-0000-000085420000}"/>
    <cellStyle name="Note 9 8 3 3" xfId="17187" xr:uid="{00000000-0005-0000-0000-000086420000}"/>
    <cellStyle name="Note 9 8 3 3 2" xfId="17188" xr:uid="{00000000-0005-0000-0000-000087420000}"/>
    <cellStyle name="Note 9 8 3 4" xfId="17189" xr:uid="{00000000-0005-0000-0000-000088420000}"/>
    <cellStyle name="Note 9 8 3 4 2" xfId="17190" xr:uid="{00000000-0005-0000-0000-000089420000}"/>
    <cellStyle name="Note 9 8 3 5" xfId="17191" xr:uid="{00000000-0005-0000-0000-00008A420000}"/>
    <cellStyle name="Note 9 8 3 5 2" xfId="17192" xr:uid="{00000000-0005-0000-0000-00008B420000}"/>
    <cellStyle name="Note 9 8 3 6" xfId="17193" xr:uid="{00000000-0005-0000-0000-00008C420000}"/>
    <cellStyle name="Note 9 8 3 6 2" xfId="17194" xr:uid="{00000000-0005-0000-0000-00008D420000}"/>
    <cellStyle name="Note 9 8 3 7" xfId="17195" xr:uid="{00000000-0005-0000-0000-00008E420000}"/>
    <cellStyle name="Note 9 8 3 7 2" xfId="17196" xr:uid="{00000000-0005-0000-0000-00008F420000}"/>
    <cellStyle name="Note 9 8 3 8" xfId="17197" xr:uid="{00000000-0005-0000-0000-000090420000}"/>
    <cellStyle name="Note 9 8 3 8 2" xfId="17198" xr:uid="{00000000-0005-0000-0000-000091420000}"/>
    <cellStyle name="Note 9 8 3 9" xfId="17199" xr:uid="{00000000-0005-0000-0000-000092420000}"/>
    <cellStyle name="Note 9 8 3 9 2" xfId="17200" xr:uid="{00000000-0005-0000-0000-000093420000}"/>
    <cellStyle name="Note 9 8 4" xfId="17201" xr:uid="{00000000-0005-0000-0000-000094420000}"/>
    <cellStyle name="Note 9 8 4 10" xfId="17202" xr:uid="{00000000-0005-0000-0000-000095420000}"/>
    <cellStyle name="Note 9 8 4 10 2" xfId="17203" xr:uid="{00000000-0005-0000-0000-000096420000}"/>
    <cellStyle name="Note 9 8 4 11" xfId="17204" xr:uid="{00000000-0005-0000-0000-000097420000}"/>
    <cellStyle name="Note 9 8 4 11 2" xfId="17205" xr:uid="{00000000-0005-0000-0000-000098420000}"/>
    <cellStyle name="Note 9 8 4 12" xfId="17206" xr:uid="{00000000-0005-0000-0000-000099420000}"/>
    <cellStyle name="Note 9 8 4 12 2" xfId="17207" xr:uid="{00000000-0005-0000-0000-00009A420000}"/>
    <cellStyle name="Note 9 8 4 13" xfId="17208" xr:uid="{00000000-0005-0000-0000-00009B420000}"/>
    <cellStyle name="Note 9 8 4 13 2" xfId="17209" xr:uid="{00000000-0005-0000-0000-00009C420000}"/>
    <cellStyle name="Note 9 8 4 14" xfId="17210" xr:uid="{00000000-0005-0000-0000-00009D420000}"/>
    <cellStyle name="Note 9 8 4 14 2" xfId="17211" xr:uid="{00000000-0005-0000-0000-00009E420000}"/>
    <cellStyle name="Note 9 8 4 15" xfId="17212" xr:uid="{00000000-0005-0000-0000-00009F420000}"/>
    <cellStyle name="Note 9 8 4 15 2" xfId="17213" xr:uid="{00000000-0005-0000-0000-0000A0420000}"/>
    <cellStyle name="Note 9 8 4 16" xfId="17214" xr:uid="{00000000-0005-0000-0000-0000A1420000}"/>
    <cellStyle name="Note 9 8 4 2" xfId="17215" xr:uid="{00000000-0005-0000-0000-0000A2420000}"/>
    <cellStyle name="Note 9 8 4 2 2" xfId="17216" xr:uid="{00000000-0005-0000-0000-0000A3420000}"/>
    <cellStyle name="Note 9 8 4 3" xfId="17217" xr:uid="{00000000-0005-0000-0000-0000A4420000}"/>
    <cellStyle name="Note 9 8 4 3 2" xfId="17218" xr:uid="{00000000-0005-0000-0000-0000A5420000}"/>
    <cellStyle name="Note 9 8 4 4" xfId="17219" xr:uid="{00000000-0005-0000-0000-0000A6420000}"/>
    <cellStyle name="Note 9 8 4 4 2" xfId="17220" xr:uid="{00000000-0005-0000-0000-0000A7420000}"/>
    <cellStyle name="Note 9 8 4 5" xfId="17221" xr:uid="{00000000-0005-0000-0000-0000A8420000}"/>
    <cellStyle name="Note 9 8 4 5 2" xfId="17222" xr:uid="{00000000-0005-0000-0000-0000A9420000}"/>
    <cellStyle name="Note 9 8 4 6" xfId="17223" xr:uid="{00000000-0005-0000-0000-0000AA420000}"/>
    <cellStyle name="Note 9 8 4 6 2" xfId="17224" xr:uid="{00000000-0005-0000-0000-0000AB420000}"/>
    <cellStyle name="Note 9 8 4 7" xfId="17225" xr:uid="{00000000-0005-0000-0000-0000AC420000}"/>
    <cellStyle name="Note 9 8 4 7 2" xfId="17226" xr:uid="{00000000-0005-0000-0000-0000AD420000}"/>
    <cellStyle name="Note 9 8 4 8" xfId="17227" xr:uid="{00000000-0005-0000-0000-0000AE420000}"/>
    <cellStyle name="Note 9 8 4 8 2" xfId="17228" xr:uid="{00000000-0005-0000-0000-0000AF420000}"/>
    <cellStyle name="Note 9 8 4 9" xfId="17229" xr:uid="{00000000-0005-0000-0000-0000B0420000}"/>
    <cellStyle name="Note 9 8 4 9 2" xfId="17230" xr:uid="{00000000-0005-0000-0000-0000B1420000}"/>
    <cellStyle name="Note 9 8 5" xfId="17231" xr:uid="{00000000-0005-0000-0000-0000B2420000}"/>
    <cellStyle name="Note 9 8 5 10" xfId="17232" xr:uid="{00000000-0005-0000-0000-0000B3420000}"/>
    <cellStyle name="Note 9 8 5 10 2" xfId="17233" xr:uid="{00000000-0005-0000-0000-0000B4420000}"/>
    <cellStyle name="Note 9 8 5 11" xfId="17234" xr:uid="{00000000-0005-0000-0000-0000B5420000}"/>
    <cellStyle name="Note 9 8 5 11 2" xfId="17235" xr:uid="{00000000-0005-0000-0000-0000B6420000}"/>
    <cellStyle name="Note 9 8 5 12" xfId="17236" xr:uid="{00000000-0005-0000-0000-0000B7420000}"/>
    <cellStyle name="Note 9 8 5 12 2" xfId="17237" xr:uid="{00000000-0005-0000-0000-0000B8420000}"/>
    <cellStyle name="Note 9 8 5 13" xfId="17238" xr:uid="{00000000-0005-0000-0000-0000B9420000}"/>
    <cellStyle name="Note 9 8 5 13 2" xfId="17239" xr:uid="{00000000-0005-0000-0000-0000BA420000}"/>
    <cellStyle name="Note 9 8 5 14" xfId="17240" xr:uid="{00000000-0005-0000-0000-0000BB420000}"/>
    <cellStyle name="Note 9 8 5 2" xfId="17241" xr:uid="{00000000-0005-0000-0000-0000BC420000}"/>
    <cellStyle name="Note 9 8 5 2 2" xfId="17242" xr:uid="{00000000-0005-0000-0000-0000BD420000}"/>
    <cellStyle name="Note 9 8 5 3" xfId="17243" xr:uid="{00000000-0005-0000-0000-0000BE420000}"/>
    <cellStyle name="Note 9 8 5 3 2" xfId="17244" xr:uid="{00000000-0005-0000-0000-0000BF420000}"/>
    <cellStyle name="Note 9 8 5 4" xfId="17245" xr:uid="{00000000-0005-0000-0000-0000C0420000}"/>
    <cellStyle name="Note 9 8 5 4 2" xfId="17246" xr:uid="{00000000-0005-0000-0000-0000C1420000}"/>
    <cellStyle name="Note 9 8 5 5" xfId="17247" xr:uid="{00000000-0005-0000-0000-0000C2420000}"/>
    <cellStyle name="Note 9 8 5 5 2" xfId="17248" xr:uid="{00000000-0005-0000-0000-0000C3420000}"/>
    <cellStyle name="Note 9 8 5 6" xfId="17249" xr:uid="{00000000-0005-0000-0000-0000C4420000}"/>
    <cellStyle name="Note 9 8 5 6 2" xfId="17250" xr:uid="{00000000-0005-0000-0000-0000C5420000}"/>
    <cellStyle name="Note 9 8 5 7" xfId="17251" xr:uid="{00000000-0005-0000-0000-0000C6420000}"/>
    <cellStyle name="Note 9 8 5 7 2" xfId="17252" xr:uid="{00000000-0005-0000-0000-0000C7420000}"/>
    <cellStyle name="Note 9 8 5 8" xfId="17253" xr:uid="{00000000-0005-0000-0000-0000C8420000}"/>
    <cellStyle name="Note 9 8 5 8 2" xfId="17254" xr:uid="{00000000-0005-0000-0000-0000C9420000}"/>
    <cellStyle name="Note 9 8 5 9" xfId="17255" xr:uid="{00000000-0005-0000-0000-0000CA420000}"/>
    <cellStyle name="Note 9 8 5 9 2" xfId="17256" xr:uid="{00000000-0005-0000-0000-0000CB420000}"/>
    <cellStyle name="Note 9 8 6" xfId="17257" xr:uid="{00000000-0005-0000-0000-0000CC420000}"/>
    <cellStyle name="Note 9 8 6 2" xfId="17258" xr:uid="{00000000-0005-0000-0000-0000CD420000}"/>
    <cellStyle name="Note 9 8 7" xfId="17259" xr:uid="{00000000-0005-0000-0000-0000CE420000}"/>
    <cellStyle name="Note 9 8 7 2" xfId="17260" xr:uid="{00000000-0005-0000-0000-0000CF420000}"/>
    <cellStyle name="Note 9 8 8" xfId="17261" xr:uid="{00000000-0005-0000-0000-0000D0420000}"/>
    <cellStyle name="Note 9 8 8 2" xfId="17262" xr:uid="{00000000-0005-0000-0000-0000D1420000}"/>
    <cellStyle name="Note 9 8 9" xfId="17263" xr:uid="{00000000-0005-0000-0000-0000D2420000}"/>
    <cellStyle name="Note 9 8 9 2" xfId="17264" xr:uid="{00000000-0005-0000-0000-0000D3420000}"/>
    <cellStyle name="Note 9 9" xfId="17265" xr:uid="{00000000-0005-0000-0000-0000D4420000}"/>
    <cellStyle name="Note 9 9 10" xfId="17266" xr:uid="{00000000-0005-0000-0000-0000D5420000}"/>
    <cellStyle name="Note 9 9 10 2" xfId="17267" xr:uid="{00000000-0005-0000-0000-0000D6420000}"/>
    <cellStyle name="Note 9 9 11" xfId="17268" xr:uid="{00000000-0005-0000-0000-0000D7420000}"/>
    <cellStyle name="Note 9 9 11 2" xfId="17269" xr:uid="{00000000-0005-0000-0000-0000D8420000}"/>
    <cellStyle name="Note 9 9 12" xfId="17270" xr:uid="{00000000-0005-0000-0000-0000D9420000}"/>
    <cellStyle name="Note 9 9 12 2" xfId="17271" xr:uid="{00000000-0005-0000-0000-0000DA420000}"/>
    <cellStyle name="Note 9 9 13" xfId="17272" xr:uid="{00000000-0005-0000-0000-0000DB420000}"/>
    <cellStyle name="Note 9 9 13 2" xfId="17273" xr:uid="{00000000-0005-0000-0000-0000DC420000}"/>
    <cellStyle name="Note 9 9 14" xfId="17274" xr:uid="{00000000-0005-0000-0000-0000DD420000}"/>
    <cellStyle name="Note 9 9 14 2" xfId="17275" xr:uid="{00000000-0005-0000-0000-0000DE420000}"/>
    <cellStyle name="Note 9 9 15" xfId="17276" xr:uid="{00000000-0005-0000-0000-0000DF420000}"/>
    <cellStyle name="Note 9 9 15 2" xfId="17277" xr:uid="{00000000-0005-0000-0000-0000E0420000}"/>
    <cellStyle name="Note 9 9 16" xfId="17278" xr:uid="{00000000-0005-0000-0000-0000E1420000}"/>
    <cellStyle name="Note 9 9 16 2" xfId="17279" xr:uid="{00000000-0005-0000-0000-0000E2420000}"/>
    <cellStyle name="Note 9 9 17" xfId="17280" xr:uid="{00000000-0005-0000-0000-0000E3420000}"/>
    <cellStyle name="Note 9 9 17 2" xfId="17281" xr:uid="{00000000-0005-0000-0000-0000E4420000}"/>
    <cellStyle name="Note 9 9 18" xfId="17282" xr:uid="{00000000-0005-0000-0000-0000E5420000}"/>
    <cellStyle name="Note 9 9 2" xfId="17283" xr:uid="{00000000-0005-0000-0000-0000E6420000}"/>
    <cellStyle name="Note 9 9 2 10" xfId="17284" xr:uid="{00000000-0005-0000-0000-0000E7420000}"/>
    <cellStyle name="Note 9 9 2 10 2" xfId="17285" xr:uid="{00000000-0005-0000-0000-0000E8420000}"/>
    <cellStyle name="Note 9 9 2 11" xfId="17286" xr:uid="{00000000-0005-0000-0000-0000E9420000}"/>
    <cellStyle name="Note 9 9 2 11 2" xfId="17287" xr:uid="{00000000-0005-0000-0000-0000EA420000}"/>
    <cellStyle name="Note 9 9 2 12" xfId="17288" xr:uid="{00000000-0005-0000-0000-0000EB420000}"/>
    <cellStyle name="Note 9 9 2 12 2" xfId="17289" xr:uid="{00000000-0005-0000-0000-0000EC420000}"/>
    <cellStyle name="Note 9 9 2 13" xfId="17290" xr:uid="{00000000-0005-0000-0000-0000ED420000}"/>
    <cellStyle name="Note 9 9 2 13 2" xfId="17291" xr:uid="{00000000-0005-0000-0000-0000EE420000}"/>
    <cellStyle name="Note 9 9 2 14" xfId="17292" xr:uid="{00000000-0005-0000-0000-0000EF420000}"/>
    <cellStyle name="Note 9 9 2 14 2" xfId="17293" xr:uid="{00000000-0005-0000-0000-0000F0420000}"/>
    <cellStyle name="Note 9 9 2 15" xfId="17294" xr:uid="{00000000-0005-0000-0000-0000F1420000}"/>
    <cellStyle name="Note 9 9 2 15 2" xfId="17295" xr:uid="{00000000-0005-0000-0000-0000F2420000}"/>
    <cellStyle name="Note 9 9 2 16" xfId="17296" xr:uid="{00000000-0005-0000-0000-0000F3420000}"/>
    <cellStyle name="Note 9 9 2 16 2" xfId="17297" xr:uid="{00000000-0005-0000-0000-0000F4420000}"/>
    <cellStyle name="Note 9 9 2 17" xfId="17298" xr:uid="{00000000-0005-0000-0000-0000F5420000}"/>
    <cellStyle name="Note 9 9 2 17 2" xfId="17299" xr:uid="{00000000-0005-0000-0000-0000F6420000}"/>
    <cellStyle name="Note 9 9 2 18" xfId="17300" xr:uid="{00000000-0005-0000-0000-0000F7420000}"/>
    <cellStyle name="Note 9 9 2 2" xfId="17301" xr:uid="{00000000-0005-0000-0000-0000F8420000}"/>
    <cellStyle name="Note 9 9 2 2 2" xfId="17302" xr:uid="{00000000-0005-0000-0000-0000F9420000}"/>
    <cellStyle name="Note 9 9 2 3" xfId="17303" xr:uid="{00000000-0005-0000-0000-0000FA420000}"/>
    <cellStyle name="Note 9 9 2 3 2" xfId="17304" xr:uid="{00000000-0005-0000-0000-0000FB420000}"/>
    <cellStyle name="Note 9 9 2 4" xfId="17305" xr:uid="{00000000-0005-0000-0000-0000FC420000}"/>
    <cellStyle name="Note 9 9 2 4 2" xfId="17306" xr:uid="{00000000-0005-0000-0000-0000FD420000}"/>
    <cellStyle name="Note 9 9 2 5" xfId="17307" xr:uid="{00000000-0005-0000-0000-0000FE420000}"/>
    <cellStyle name="Note 9 9 2 5 2" xfId="17308" xr:uid="{00000000-0005-0000-0000-0000FF420000}"/>
    <cellStyle name="Note 9 9 2 6" xfId="17309" xr:uid="{00000000-0005-0000-0000-000000430000}"/>
    <cellStyle name="Note 9 9 2 6 2" xfId="17310" xr:uid="{00000000-0005-0000-0000-000001430000}"/>
    <cellStyle name="Note 9 9 2 7" xfId="17311" xr:uid="{00000000-0005-0000-0000-000002430000}"/>
    <cellStyle name="Note 9 9 2 7 2" xfId="17312" xr:uid="{00000000-0005-0000-0000-000003430000}"/>
    <cellStyle name="Note 9 9 2 8" xfId="17313" xr:uid="{00000000-0005-0000-0000-000004430000}"/>
    <cellStyle name="Note 9 9 2 8 2" xfId="17314" xr:uid="{00000000-0005-0000-0000-000005430000}"/>
    <cellStyle name="Note 9 9 2 9" xfId="17315" xr:uid="{00000000-0005-0000-0000-000006430000}"/>
    <cellStyle name="Note 9 9 2 9 2" xfId="17316" xr:uid="{00000000-0005-0000-0000-000007430000}"/>
    <cellStyle name="Note 9 9 3" xfId="17317" xr:uid="{00000000-0005-0000-0000-000008430000}"/>
    <cellStyle name="Note 9 9 3 10" xfId="17318" xr:uid="{00000000-0005-0000-0000-000009430000}"/>
    <cellStyle name="Note 9 9 3 10 2" xfId="17319" xr:uid="{00000000-0005-0000-0000-00000A430000}"/>
    <cellStyle name="Note 9 9 3 11" xfId="17320" xr:uid="{00000000-0005-0000-0000-00000B430000}"/>
    <cellStyle name="Note 9 9 3 11 2" xfId="17321" xr:uid="{00000000-0005-0000-0000-00000C430000}"/>
    <cellStyle name="Note 9 9 3 12" xfId="17322" xr:uid="{00000000-0005-0000-0000-00000D430000}"/>
    <cellStyle name="Note 9 9 3 12 2" xfId="17323" xr:uid="{00000000-0005-0000-0000-00000E430000}"/>
    <cellStyle name="Note 9 9 3 13" xfId="17324" xr:uid="{00000000-0005-0000-0000-00000F430000}"/>
    <cellStyle name="Note 9 9 3 13 2" xfId="17325" xr:uid="{00000000-0005-0000-0000-000010430000}"/>
    <cellStyle name="Note 9 9 3 14" xfId="17326" xr:uid="{00000000-0005-0000-0000-000011430000}"/>
    <cellStyle name="Note 9 9 3 14 2" xfId="17327" xr:uid="{00000000-0005-0000-0000-000012430000}"/>
    <cellStyle name="Note 9 9 3 15" xfId="17328" xr:uid="{00000000-0005-0000-0000-000013430000}"/>
    <cellStyle name="Note 9 9 3 15 2" xfId="17329" xr:uid="{00000000-0005-0000-0000-000014430000}"/>
    <cellStyle name="Note 9 9 3 16" xfId="17330" xr:uid="{00000000-0005-0000-0000-000015430000}"/>
    <cellStyle name="Note 9 9 3 2" xfId="17331" xr:uid="{00000000-0005-0000-0000-000016430000}"/>
    <cellStyle name="Note 9 9 3 2 2" xfId="17332" xr:uid="{00000000-0005-0000-0000-000017430000}"/>
    <cellStyle name="Note 9 9 3 3" xfId="17333" xr:uid="{00000000-0005-0000-0000-000018430000}"/>
    <cellStyle name="Note 9 9 3 3 2" xfId="17334" xr:uid="{00000000-0005-0000-0000-000019430000}"/>
    <cellStyle name="Note 9 9 3 4" xfId="17335" xr:uid="{00000000-0005-0000-0000-00001A430000}"/>
    <cellStyle name="Note 9 9 3 4 2" xfId="17336" xr:uid="{00000000-0005-0000-0000-00001B430000}"/>
    <cellStyle name="Note 9 9 3 5" xfId="17337" xr:uid="{00000000-0005-0000-0000-00001C430000}"/>
    <cellStyle name="Note 9 9 3 5 2" xfId="17338" xr:uid="{00000000-0005-0000-0000-00001D430000}"/>
    <cellStyle name="Note 9 9 3 6" xfId="17339" xr:uid="{00000000-0005-0000-0000-00001E430000}"/>
    <cellStyle name="Note 9 9 3 6 2" xfId="17340" xr:uid="{00000000-0005-0000-0000-00001F430000}"/>
    <cellStyle name="Note 9 9 3 7" xfId="17341" xr:uid="{00000000-0005-0000-0000-000020430000}"/>
    <cellStyle name="Note 9 9 3 7 2" xfId="17342" xr:uid="{00000000-0005-0000-0000-000021430000}"/>
    <cellStyle name="Note 9 9 3 8" xfId="17343" xr:uid="{00000000-0005-0000-0000-000022430000}"/>
    <cellStyle name="Note 9 9 3 8 2" xfId="17344" xr:uid="{00000000-0005-0000-0000-000023430000}"/>
    <cellStyle name="Note 9 9 3 9" xfId="17345" xr:uid="{00000000-0005-0000-0000-000024430000}"/>
    <cellStyle name="Note 9 9 3 9 2" xfId="17346" xr:uid="{00000000-0005-0000-0000-000025430000}"/>
    <cellStyle name="Note 9 9 4" xfId="17347" xr:uid="{00000000-0005-0000-0000-000026430000}"/>
    <cellStyle name="Note 9 9 4 10" xfId="17348" xr:uid="{00000000-0005-0000-0000-000027430000}"/>
    <cellStyle name="Note 9 9 4 10 2" xfId="17349" xr:uid="{00000000-0005-0000-0000-000028430000}"/>
    <cellStyle name="Note 9 9 4 11" xfId="17350" xr:uid="{00000000-0005-0000-0000-000029430000}"/>
    <cellStyle name="Note 9 9 4 11 2" xfId="17351" xr:uid="{00000000-0005-0000-0000-00002A430000}"/>
    <cellStyle name="Note 9 9 4 12" xfId="17352" xr:uid="{00000000-0005-0000-0000-00002B430000}"/>
    <cellStyle name="Note 9 9 4 12 2" xfId="17353" xr:uid="{00000000-0005-0000-0000-00002C430000}"/>
    <cellStyle name="Note 9 9 4 13" xfId="17354" xr:uid="{00000000-0005-0000-0000-00002D430000}"/>
    <cellStyle name="Note 9 9 4 13 2" xfId="17355" xr:uid="{00000000-0005-0000-0000-00002E430000}"/>
    <cellStyle name="Note 9 9 4 14" xfId="17356" xr:uid="{00000000-0005-0000-0000-00002F430000}"/>
    <cellStyle name="Note 9 9 4 14 2" xfId="17357" xr:uid="{00000000-0005-0000-0000-000030430000}"/>
    <cellStyle name="Note 9 9 4 15" xfId="17358" xr:uid="{00000000-0005-0000-0000-000031430000}"/>
    <cellStyle name="Note 9 9 4 15 2" xfId="17359" xr:uid="{00000000-0005-0000-0000-000032430000}"/>
    <cellStyle name="Note 9 9 4 16" xfId="17360" xr:uid="{00000000-0005-0000-0000-000033430000}"/>
    <cellStyle name="Note 9 9 4 2" xfId="17361" xr:uid="{00000000-0005-0000-0000-000034430000}"/>
    <cellStyle name="Note 9 9 4 2 2" xfId="17362" xr:uid="{00000000-0005-0000-0000-000035430000}"/>
    <cellStyle name="Note 9 9 4 3" xfId="17363" xr:uid="{00000000-0005-0000-0000-000036430000}"/>
    <cellStyle name="Note 9 9 4 3 2" xfId="17364" xr:uid="{00000000-0005-0000-0000-000037430000}"/>
    <cellStyle name="Note 9 9 4 4" xfId="17365" xr:uid="{00000000-0005-0000-0000-000038430000}"/>
    <cellStyle name="Note 9 9 4 4 2" xfId="17366" xr:uid="{00000000-0005-0000-0000-000039430000}"/>
    <cellStyle name="Note 9 9 4 5" xfId="17367" xr:uid="{00000000-0005-0000-0000-00003A430000}"/>
    <cellStyle name="Note 9 9 4 5 2" xfId="17368" xr:uid="{00000000-0005-0000-0000-00003B430000}"/>
    <cellStyle name="Note 9 9 4 6" xfId="17369" xr:uid="{00000000-0005-0000-0000-00003C430000}"/>
    <cellStyle name="Note 9 9 4 6 2" xfId="17370" xr:uid="{00000000-0005-0000-0000-00003D430000}"/>
    <cellStyle name="Note 9 9 4 7" xfId="17371" xr:uid="{00000000-0005-0000-0000-00003E430000}"/>
    <cellStyle name="Note 9 9 4 7 2" xfId="17372" xr:uid="{00000000-0005-0000-0000-00003F430000}"/>
    <cellStyle name="Note 9 9 4 8" xfId="17373" xr:uid="{00000000-0005-0000-0000-000040430000}"/>
    <cellStyle name="Note 9 9 4 8 2" xfId="17374" xr:uid="{00000000-0005-0000-0000-000041430000}"/>
    <cellStyle name="Note 9 9 4 9" xfId="17375" xr:uid="{00000000-0005-0000-0000-000042430000}"/>
    <cellStyle name="Note 9 9 4 9 2" xfId="17376" xr:uid="{00000000-0005-0000-0000-000043430000}"/>
    <cellStyle name="Note 9 9 5" xfId="17377" xr:uid="{00000000-0005-0000-0000-000044430000}"/>
    <cellStyle name="Note 9 9 5 10" xfId="17378" xr:uid="{00000000-0005-0000-0000-000045430000}"/>
    <cellStyle name="Note 9 9 5 10 2" xfId="17379" xr:uid="{00000000-0005-0000-0000-000046430000}"/>
    <cellStyle name="Note 9 9 5 11" xfId="17380" xr:uid="{00000000-0005-0000-0000-000047430000}"/>
    <cellStyle name="Note 9 9 5 11 2" xfId="17381" xr:uid="{00000000-0005-0000-0000-000048430000}"/>
    <cellStyle name="Note 9 9 5 12" xfId="17382" xr:uid="{00000000-0005-0000-0000-000049430000}"/>
    <cellStyle name="Note 9 9 5 12 2" xfId="17383" xr:uid="{00000000-0005-0000-0000-00004A430000}"/>
    <cellStyle name="Note 9 9 5 13" xfId="17384" xr:uid="{00000000-0005-0000-0000-00004B430000}"/>
    <cellStyle name="Note 9 9 5 13 2" xfId="17385" xr:uid="{00000000-0005-0000-0000-00004C430000}"/>
    <cellStyle name="Note 9 9 5 14" xfId="17386" xr:uid="{00000000-0005-0000-0000-00004D430000}"/>
    <cellStyle name="Note 9 9 5 2" xfId="17387" xr:uid="{00000000-0005-0000-0000-00004E430000}"/>
    <cellStyle name="Note 9 9 5 2 2" xfId="17388" xr:uid="{00000000-0005-0000-0000-00004F430000}"/>
    <cellStyle name="Note 9 9 5 3" xfId="17389" xr:uid="{00000000-0005-0000-0000-000050430000}"/>
    <cellStyle name="Note 9 9 5 3 2" xfId="17390" xr:uid="{00000000-0005-0000-0000-000051430000}"/>
    <cellStyle name="Note 9 9 5 4" xfId="17391" xr:uid="{00000000-0005-0000-0000-000052430000}"/>
    <cellStyle name="Note 9 9 5 4 2" xfId="17392" xr:uid="{00000000-0005-0000-0000-000053430000}"/>
    <cellStyle name="Note 9 9 5 5" xfId="17393" xr:uid="{00000000-0005-0000-0000-000054430000}"/>
    <cellStyle name="Note 9 9 5 5 2" xfId="17394" xr:uid="{00000000-0005-0000-0000-000055430000}"/>
    <cellStyle name="Note 9 9 5 6" xfId="17395" xr:uid="{00000000-0005-0000-0000-000056430000}"/>
    <cellStyle name="Note 9 9 5 6 2" xfId="17396" xr:uid="{00000000-0005-0000-0000-000057430000}"/>
    <cellStyle name="Note 9 9 5 7" xfId="17397" xr:uid="{00000000-0005-0000-0000-000058430000}"/>
    <cellStyle name="Note 9 9 5 7 2" xfId="17398" xr:uid="{00000000-0005-0000-0000-000059430000}"/>
    <cellStyle name="Note 9 9 5 8" xfId="17399" xr:uid="{00000000-0005-0000-0000-00005A430000}"/>
    <cellStyle name="Note 9 9 5 8 2" xfId="17400" xr:uid="{00000000-0005-0000-0000-00005B430000}"/>
    <cellStyle name="Note 9 9 5 9" xfId="17401" xr:uid="{00000000-0005-0000-0000-00005C430000}"/>
    <cellStyle name="Note 9 9 5 9 2" xfId="17402" xr:uid="{00000000-0005-0000-0000-00005D430000}"/>
    <cellStyle name="Note 9 9 6" xfId="17403" xr:uid="{00000000-0005-0000-0000-00005E430000}"/>
    <cellStyle name="Note 9 9 6 2" xfId="17404" xr:uid="{00000000-0005-0000-0000-00005F430000}"/>
    <cellStyle name="Note 9 9 7" xfId="17405" xr:uid="{00000000-0005-0000-0000-000060430000}"/>
    <cellStyle name="Note 9 9 7 2" xfId="17406" xr:uid="{00000000-0005-0000-0000-000061430000}"/>
    <cellStyle name="Note 9 9 8" xfId="17407" xr:uid="{00000000-0005-0000-0000-000062430000}"/>
    <cellStyle name="Note 9 9 8 2" xfId="17408" xr:uid="{00000000-0005-0000-0000-000063430000}"/>
    <cellStyle name="Note 9 9 9" xfId="17409" xr:uid="{00000000-0005-0000-0000-000064430000}"/>
    <cellStyle name="Note 9 9 9 2" xfId="17410" xr:uid="{00000000-0005-0000-0000-000065430000}"/>
    <cellStyle name="Output 10" xfId="17411" xr:uid="{00000000-0005-0000-0000-000066430000}"/>
    <cellStyle name="Output 2" xfId="688" xr:uid="{00000000-0005-0000-0000-000067430000}"/>
    <cellStyle name="Output 2 2" xfId="689" xr:uid="{00000000-0005-0000-0000-000068430000}"/>
    <cellStyle name="Output 2 2 2" xfId="690" xr:uid="{00000000-0005-0000-0000-000069430000}"/>
    <cellStyle name="Output 2 2 2 2" xfId="691" xr:uid="{00000000-0005-0000-0000-00006A430000}"/>
    <cellStyle name="Output 2 2 2 2 2" xfId="692" xr:uid="{00000000-0005-0000-0000-00006B430000}"/>
    <cellStyle name="Output 2 2 2 3" xfId="693" xr:uid="{00000000-0005-0000-0000-00006C430000}"/>
    <cellStyle name="Output 2 2 2 4" xfId="694" xr:uid="{00000000-0005-0000-0000-00006D430000}"/>
    <cellStyle name="Output 2 2 3" xfId="695" xr:uid="{00000000-0005-0000-0000-00006E430000}"/>
    <cellStyle name="Output 2 2 3 2" xfId="696" xr:uid="{00000000-0005-0000-0000-00006F430000}"/>
    <cellStyle name="Output 2 2 4" xfId="697" xr:uid="{00000000-0005-0000-0000-000070430000}"/>
    <cellStyle name="Output 2 2 5" xfId="698" xr:uid="{00000000-0005-0000-0000-000071430000}"/>
    <cellStyle name="Output 2 3" xfId="699" xr:uid="{00000000-0005-0000-0000-000072430000}"/>
    <cellStyle name="Output 2 3 2" xfId="700" xr:uid="{00000000-0005-0000-0000-000073430000}"/>
    <cellStyle name="Output 2 3 2 2" xfId="701" xr:uid="{00000000-0005-0000-0000-000074430000}"/>
    <cellStyle name="Output 2 3 3" xfId="702" xr:uid="{00000000-0005-0000-0000-000075430000}"/>
    <cellStyle name="Output 2 3 4" xfId="703" xr:uid="{00000000-0005-0000-0000-000076430000}"/>
    <cellStyle name="Output 2 4" xfId="704" xr:uid="{00000000-0005-0000-0000-000077430000}"/>
    <cellStyle name="Output 2 5" xfId="705" xr:uid="{00000000-0005-0000-0000-000078430000}"/>
    <cellStyle name="Output 2 5 2" xfId="706" xr:uid="{00000000-0005-0000-0000-000079430000}"/>
    <cellStyle name="Output 2 6" xfId="707" xr:uid="{00000000-0005-0000-0000-00007A430000}"/>
    <cellStyle name="Output 2 7" xfId="708" xr:uid="{00000000-0005-0000-0000-00007B430000}"/>
    <cellStyle name="Output 2 8" xfId="17412" xr:uid="{00000000-0005-0000-0000-00007C430000}"/>
    <cellStyle name="Output 3" xfId="709" xr:uid="{00000000-0005-0000-0000-00007D430000}"/>
    <cellStyle name="Output 3 2" xfId="710" xr:uid="{00000000-0005-0000-0000-00007E430000}"/>
    <cellStyle name="Output 3 2 2" xfId="711" xr:uid="{00000000-0005-0000-0000-00007F430000}"/>
    <cellStyle name="Output 3 2 2 2" xfId="712" xr:uid="{00000000-0005-0000-0000-000080430000}"/>
    <cellStyle name="Output 3 2 3" xfId="713" xr:uid="{00000000-0005-0000-0000-000081430000}"/>
    <cellStyle name="Output 3 2 4" xfId="714" xr:uid="{00000000-0005-0000-0000-000082430000}"/>
    <cellStyle name="Output 3 3" xfId="715" xr:uid="{00000000-0005-0000-0000-000083430000}"/>
    <cellStyle name="Output 3 3 2" xfId="716" xr:uid="{00000000-0005-0000-0000-000084430000}"/>
    <cellStyle name="Output 3 4" xfId="717" xr:uid="{00000000-0005-0000-0000-000085430000}"/>
    <cellStyle name="Output 3 5" xfId="718" xr:uid="{00000000-0005-0000-0000-000086430000}"/>
    <cellStyle name="Output 3 6" xfId="17413" xr:uid="{00000000-0005-0000-0000-000087430000}"/>
    <cellStyle name="Output 4" xfId="719" xr:uid="{00000000-0005-0000-0000-000088430000}"/>
    <cellStyle name="Output 4 2" xfId="720" xr:uid="{00000000-0005-0000-0000-000089430000}"/>
    <cellStyle name="Output 4 2 2" xfId="721" xr:uid="{00000000-0005-0000-0000-00008A430000}"/>
    <cellStyle name="Output 4 3" xfId="722" xr:uid="{00000000-0005-0000-0000-00008B430000}"/>
    <cellStyle name="Output 4 4" xfId="723" xr:uid="{00000000-0005-0000-0000-00008C430000}"/>
    <cellStyle name="Output 4 5" xfId="17414" xr:uid="{00000000-0005-0000-0000-00008D430000}"/>
    <cellStyle name="Output 5" xfId="724" xr:uid="{00000000-0005-0000-0000-00008E430000}"/>
    <cellStyle name="Output 5 2" xfId="725" xr:uid="{00000000-0005-0000-0000-00008F430000}"/>
    <cellStyle name="Output 5 3" xfId="17415" xr:uid="{00000000-0005-0000-0000-000090430000}"/>
    <cellStyle name="Output 6" xfId="17416" xr:uid="{00000000-0005-0000-0000-000091430000}"/>
    <cellStyle name="Output 7" xfId="17417" xr:uid="{00000000-0005-0000-0000-000092430000}"/>
    <cellStyle name="Output 8" xfId="17418" xr:uid="{00000000-0005-0000-0000-000093430000}"/>
    <cellStyle name="Output 8 10" xfId="17419" xr:uid="{00000000-0005-0000-0000-000094430000}"/>
    <cellStyle name="Output 8 10 10" xfId="17420" xr:uid="{00000000-0005-0000-0000-000095430000}"/>
    <cellStyle name="Output 8 10 10 2" xfId="17421" xr:uid="{00000000-0005-0000-0000-000096430000}"/>
    <cellStyle name="Output 8 10 11" xfId="17422" xr:uid="{00000000-0005-0000-0000-000097430000}"/>
    <cellStyle name="Output 8 10 11 2" xfId="17423" xr:uid="{00000000-0005-0000-0000-000098430000}"/>
    <cellStyle name="Output 8 10 12" xfId="17424" xr:uid="{00000000-0005-0000-0000-000099430000}"/>
    <cellStyle name="Output 8 10 12 2" xfId="17425" xr:uid="{00000000-0005-0000-0000-00009A430000}"/>
    <cellStyle name="Output 8 10 13" xfId="17426" xr:uid="{00000000-0005-0000-0000-00009B430000}"/>
    <cellStyle name="Output 8 10 13 2" xfId="17427" xr:uid="{00000000-0005-0000-0000-00009C430000}"/>
    <cellStyle name="Output 8 10 14" xfId="17428" xr:uid="{00000000-0005-0000-0000-00009D430000}"/>
    <cellStyle name="Output 8 10 14 2" xfId="17429" xr:uid="{00000000-0005-0000-0000-00009E430000}"/>
    <cellStyle name="Output 8 10 15" xfId="17430" xr:uid="{00000000-0005-0000-0000-00009F430000}"/>
    <cellStyle name="Output 8 10 15 2" xfId="17431" xr:uid="{00000000-0005-0000-0000-0000A0430000}"/>
    <cellStyle name="Output 8 10 16" xfId="17432" xr:uid="{00000000-0005-0000-0000-0000A1430000}"/>
    <cellStyle name="Output 8 10 16 2" xfId="17433" xr:uid="{00000000-0005-0000-0000-0000A2430000}"/>
    <cellStyle name="Output 8 10 17" xfId="17434" xr:uid="{00000000-0005-0000-0000-0000A3430000}"/>
    <cellStyle name="Output 8 10 17 2" xfId="17435" xr:uid="{00000000-0005-0000-0000-0000A4430000}"/>
    <cellStyle name="Output 8 10 18" xfId="17436" xr:uid="{00000000-0005-0000-0000-0000A5430000}"/>
    <cellStyle name="Output 8 10 2" xfId="17437" xr:uid="{00000000-0005-0000-0000-0000A6430000}"/>
    <cellStyle name="Output 8 10 2 2" xfId="17438" xr:uid="{00000000-0005-0000-0000-0000A7430000}"/>
    <cellStyle name="Output 8 10 3" xfId="17439" xr:uid="{00000000-0005-0000-0000-0000A8430000}"/>
    <cellStyle name="Output 8 10 3 2" xfId="17440" xr:uid="{00000000-0005-0000-0000-0000A9430000}"/>
    <cellStyle name="Output 8 10 4" xfId="17441" xr:uid="{00000000-0005-0000-0000-0000AA430000}"/>
    <cellStyle name="Output 8 10 4 2" xfId="17442" xr:uid="{00000000-0005-0000-0000-0000AB430000}"/>
    <cellStyle name="Output 8 10 5" xfId="17443" xr:uid="{00000000-0005-0000-0000-0000AC430000}"/>
    <cellStyle name="Output 8 10 5 2" xfId="17444" xr:uid="{00000000-0005-0000-0000-0000AD430000}"/>
    <cellStyle name="Output 8 10 6" xfId="17445" xr:uid="{00000000-0005-0000-0000-0000AE430000}"/>
    <cellStyle name="Output 8 10 6 2" xfId="17446" xr:uid="{00000000-0005-0000-0000-0000AF430000}"/>
    <cellStyle name="Output 8 10 7" xfId="17447" xr:uid="{00000000-0005-0000-0000-0000B0430000}"/>
    <cellStyle name="Output 8 10 7 2" xfId="17448" xr:uid="{00000000-0005-0000-0000-0000B1430000}"/>
    <cellStyle name="Output 8 10 8" xfId="17449" xr:uid="{00000000-0005-0000-0000-0000B2430000}"/>
    <cellStyle name="Output 8 10 8 2" xfId="17450" xr:uid="{00000000-0005-0000-0000-0000B3430000}"/>
    <cellStyle name="Output 8 10 9" xfId="17451" xr:uid="{00000000-0005-0000-0000-0000B4430000}"/>
    <cellStyle name="Output 8 10 9 2" xfId="17452" xr:uid="{00000000-0005-0000-0000-0000B5430000}"/>
    <cellStyle name="Output 8 11" xfId="17453" xr:uid="{00000000-0005-0000-0000-0000B6430000}"/>
    <cellStyle name="Output 8 11 10" xfId="17454" xr:uid="{00000000-0005-0000-0000-0000B7430000}"/>
    <cellStyle name="Output 8 11 10 2" xfId="17455" xr:uid="{00000000-0005-0000-0000-0000B8430000}"/>
    <cellStyle name="Output 8 11 11" xfId="17456" xr:uid="{00000000-0005-0000-0000-0000B9430000}"/>
    <cellStyle name="Output 8 11 11 2" xfId="17457" xr:uid="{00000000-0005-0000-0000-0000BA430000}"/>
    <cellStyle name="Output 8 11 12" xfId="17458" xr:uid="{00000000-0005-0000-0000-0000BB430000}"/>
    <cellStyle name="Output 8 11 12 2" xfId="17459" xr:uid="{00000000-0005-0000-0000-0000BC430000}"/>
    <cellStyle name="Output 8 11 13" xfId="17460" xr:uid="{00000000-0005-0000-0000-0000BD430000}"/>
    <cellStyle name="Output 8 11 13 2" xfId="17461" xr:uid="{00000000-0005-0000-0000-0000BE430000}"/>
    <cellStyle name="Output 8 11 14" xfId="17462" xr:uid="{00000000-0005-0000-0000-0000BF430000}"/>
    <cellStyle name="Output 8 11 14 2" xfId="17463" xr:uid="{00000000-0005-0000-0000-0000C0430000}"/>
    <cellStyle name="Output 8 11 15" xfId="17464" xr:uid="{00000000-0005-0000-0000-0000C1430000}"/>
    <cellStyle name="Output 8 11 15 2" xfId="17465" xr:uid="{00000000-0005-0000-0000-0000C2430000}"/>
    <cellStyle name="Output 8 11 16" xfId="17466" xr:uid="{00000000-0005-0000-0000-0000C3430000}"/>
    <cellStyle name="Output 8 11 16 2" xfId="17467" xr:uid="{00000000-0005-0000-0000-0000C4430000}"/>
    <cellStyle name="Output 8 11 17" xfId="17468" xr:uid="{00000000-0005-0000-0000-0000C5430000}"/>
    <cellStyle name="Output 8 11 17 2" xfId="17469" xr:uid="{00000000-0005-0000-0000-0000C6430000}"/>
    <cellStyle name="Output 8 11 18" xfId="17470" xr:uid="{00000000-0005-0000-0000-0000C7430000}"/>
    <cellStyle name="Output 8 11 2" xfId="17471" xr:uid="{00000000-0005-0000-0000-0000C8430000}"/>
    <cellStyle name="Output 8 11 2 2" xfId="17472" xr:uid="{00000000-0005-0000-0000-0000C9430000}"/>
    <cellStyle name="Output 8 11 3" xfId="17473" xr:uid="{00000000-0005-0000-0000-0000CA430000}"/>
    <cellStyle name="Output 8 11 3 2" xfId="17474" xr:uid="{00000000-0005-0000-0000-0000CB430000}"/>
    <cellStyle name="Output 8 11 4" xfId="17475" xr:uid="{00000000-0005-0000-0000-0000CC430000}"/>
    <cellStyle name="Output 8 11 4 2" xfId="17476" xr:uid="{00000000-0005-0000-0000-0000CD430000}"/>
    <cellStyle name="Output 8 11 5" xfId="17477" xr:uid="{00000000-0005-0000-0000-0000CE430000}"/>
    <cellStyle name="Output 8 11 5 2" xfId="17478" xr:uid="{00000000-0005-0000-0000-0000CF430000}"/>
    <cellStyle name="Output 8 11 6" xfId="17479" xr:uid="{00000000-0005-0000-0000-0000D0430000}"/>
    <cellStyle name="Output 8 11 6 2" xfId="17480" xr:uid="{00000000-0005-0000-0000-0000D1430000}"/>
    <cellStyle name="Output 8 11 7" xfId="17481" xr:uid="{00000000-0005-0000-0000-0000D2430000}"/>
    <cellStyle name="Output 8 11 7 2" xfId="17482" xr:uid="{00000000-0005-0000-0000-0000D3430000}"/>
    <cellStyle name="Output 8 11 8" xfId="17483" xr:uid="{00000000-0005-0000-0000-0000D4430000}"/>
    <cellStyle name="Output 8 11 8 2" xfId="17484" xr:uid="{00000000-0005-0000-0000-0000D5430000}"/>
    <cellStyle name="Output 8 11 9" xfId="17485" xr:uid="{00000000-0005-0000-0000-0000D6430000}"/>
    <cellStyle name="Output 8 11 9 2" xfId="17486" xr:uid="{00000000-0005-0000-0000-0000D7430000}"/>
    <cellStyle name="Output 8 12" xfId="17487" xr:uid="{00000000-0005-0000-0000-0000D8430000}"/>
    <cellStyle name="Output 8 12 10" xfId="17488" xr:uid="{00000000-0005-0000-0000-0000D9430000}"/>
    <cellStyle name="Output 8 12 10 2" xfId="17489" xr:uid="{00000000-0005-0000-0000-0000DA430000}"/>
    <cellStyle name="Output 8 12 11" xfId="17490" xr:uid="{00000000-0005-0000-0000-0000DB430000}"/>
    <cellStyle name="Output 8 12 11 2" xfId="17491" xr:uid="{00000000-0005-0000-0000-0000DC430000}"/>
    <cellStyle name="Output 8 12 12" xfId="17492" xr:uid="{00000000-0005-0000-0000-0000DD430000}"/>
    <cellStyle name="Output 8 12 12 2" xfId="17493" xr:uid="{00000000-0005-0000-0000-0000DE430000}"/>
    <cellStyle name="Output 8 12 13" xfId="17494" xr:uid="{00000000-0005-0000-0000-0000DF430000}"/>
    <cellStyle name="Output 8 12 13 2" xfId="17495" xr:uid="{00000000-0005-0000-0000-0000E0430000}"/>
    <cellStyle name="Output 8 12 14" xfId="17496" xr:uid="{00000000-0005-0000-0000-0000E1430000}"/>
    <cellStyle name="Output 8 12 14 2" xfId="17497" xr:uid="{00000000-0005-0000-0000-0000E2430000}"/>
    <cellStyle name="Output 8 12 15" xfId="17498" xr:uid="{00000000-0005-0000-0000-0000E3430000}"/>
    <cellStyle name="Output 8 12 15 2" xfId="17499" xr:uid="{00000000-0005-0000-0000-0000E4430000}"/>
    <cellStyle name="Output 8 12 16" xfId="17500" xr:uid="{00000000-0005-0000-0000-0000E5430000}"/>
    <cellStyle name="Output 8 12 2" xfId="17501" xr:uid="{00000000-0005-0000-0000-0000E6430000}"/>
    <cellStyle name="Output 8 12 2 2" xfId="17502" xr:uid="{00000000-0005-0000-0000-0000E7430000}"/>
    <cellStyle name="Output 8 12 3" xfId="17503" xr:uid="{00000000-0005-0000-0000-0000E8430000}"/>
    <cellStyle name="Output 8 12 3 2" xfId="17504" xr:uid="{00000000-0005-0000-0000-0000E9430000}"/>
    <cellStyle name="Output 8 12 4" xfId="17505" xr:uid="{00000000-0005-0000-0000-0000EA430000}"/>
    <cellStyle name="Output 8 12 4 2" xfId="17506" xr:uid="{00000000-0005-0000-0000-0000EB430000}"/>
    <cellStyle name="Output 8 12 5" xfId="17507" xr:uid="{00000000-0005-0000-0000-0000EC430000}"/>
    <cellStyle name="Output 8 12 5 2" xfId="17508" xr:uid="{00000000-0005-0000-0000-0000ED430000}"/>
    <cellStyle name="Output 8 12 6" xfId="17509" xr:uid="{00000000-0005-0000-0000-0000EE430000}"/>
    <cellStyle name="Output 8 12 6 2" xfId="17510" xr:uid="{00000000-0005-0000-0000-0000EF430000}"/>
    <cellStyle name="Output 8 12 7" xfId="17511" xr:uid="{00000000-0005-0000-0000-0000F0430000}"/>
    <cellStyle name="Output 8 12 7 2" xfId="17512" xr:uid="{00000000-0005-0000-0000-0000F1430000}"/>
    <cellStyle name="Output 8 12 8" xfId="17513" xr:uid="{00000000-0005-0000-0000-0000F2430000}"/>
    <cellStyle name="Output 8 12 8 2" xfId="17514" xr:uid="{00000000-0005-0000-0000-0000F3430000}"/>
    <cellStyle name="Output 8 12 9" xfId="17515" xr:uid="{00000000-0005-0000-0000-0000F4430000}"/>
    <cellStyle name="Output 8 12 9 2" xfId="17516" xr:uid="{00000000-0005-0000-0000-0000F5430000}"/>
    <cellStyle name="Output 8 13" xfId="17517" xr:uid="{00000000-0005-0000-0000-0000F6430000}"/>
    <cellStyle name="Output 8 13 10" xfId="17518" xr:uid="{00000000-0005-0000-0000-0000F7430000}"/>
    <cellStyle name="Output 8 13 10 2" xfId="17519" xr:uid="{00000000-0005-0000-0000-0000F8430000}"/>
    <cellStyle name="Output 8 13 11" xfId="17520" xr:uid="{00000000-0005-0000-0000-0000F9430000}"/>
    <cellStyle name="Output 8 13 11 2" xfId="17521" xr:uid="{00000000-0005-0000-0000-0000FA430000}"/>
    <cellStyle name="Output 8 13 12" xfId="17522" xr:uid="{00000000-0005-0000-0000-0000FB430000}"/>
    <cellStyle name="Output 8 13 12 2" xfId="17523" xr:uid="{00000000-0005-0000-0000-0000FC430000}"/>
    <cellStyle name="Output 8 13 13" xfId="17524" xr:uid="{00000000-0005-0000-0000-0000FD430000}"/>
    <cellStyle name="Output 8 13 13 2" xfId="17525" xr:uid="{00000000-0005-0000-0000-0000FE430000}"/>
    <cellStyle name="Output 8 13 14" xfId="17526" xr:uid="{00000000-0005-0000-0000-0000FF430000}"/>
    <cellStyle name="Output 8 13 14 2" xfId="17527" xr:uid="{00000000-0005-0000-0000-000000440000}"/>
    <cellStyle name="Output 8 13 15" xfId="17528" xr:uid="{00000000-0005-0000-0000-000001440000}"/>
    <cellStyle name="Output 8 13 15 2" xfId="17529" xr:uid="{00000000-0005-0000-0000-000002440000}"/>
    <cellStyle name="Output 8 13 16" xfId="17530" xr:uid="{00000000-0005-0000-0000-000003440000}"/>
    <cellStyle name="Output 8 13 2" xfId="17531" xr:uid="{00000000-0005-0000-0000-000004440000}"/>
    <cellStyle name="Output 8 13 2 2" xfId="17532" xr:uid="{00000000-0005-0000-0000-000005440000}"/>
    <cellStyle name="Output 8 13 3" xfId="17533" xr:uid="{00000000-0005-0000-0000-000006440000}"/>
    <cellStyle name="Output 8 13 3 2" xfId="17534" xr:uid="{00000000-0005-0000-0000-000007440000}"/>
    <cellStyle name="Output 8 13 4" xfId="17535" xr:uid="{00000000-0005-0000-0000-000008440000}"/>
    <cellStyle name="Output 8 13 4 2" xfId="17536" xr:uid="{00000000-0005-0000-0000-000009440000}"/>
    <cellStyle name="Output 8 13 5" xfId="17537" xr:uid="{00000000-0005-0000-0000-00000A440000}"/>
    <cellStyle name="Output 8 13 5 2" xfId="17538" xr:uid="{00000000-0005-0000-0000-00000B440000}"/>
    <cellStyle name="Output 8 13 6" xfId="17539" xr:uid="{00000000-0005-0000-0000-00000C440000}"/>
    <cellStyle name="Output 8 13 6 2" xfId="17540" xr:uid="{00000000-0005-0000-0000-00000D440000}"/>
    <cellStyle name="Output 8 13 7" xfId="17541" xr:uid="{00000000-0005-0000-0000-00000E440000}"/>
    <cellStyle name="Output 8 13 7 2" xfId="17542" xr:uid="{00000000-0005-0000-0000-00000F440000}"/>
    <cellStyle name="Output 8 13 8" xfId="17543" xr:uid="{00000000-0005-0000-0000-000010440000}"/>
    <cellStyle name="Output 8 13 8 2" xfId="17544" xr:uid="{00000000-0005-0000-0000-000011440000}"/>
    <cellStyle name="Output 8 13 9" xfId="17545" xr:uid="{00000000-0005-0000-0000-000012440000}"/>
    <cellStyle name="Output 8 13 9 2" xfId="17546" xr:uid="{00000000-0005-0000-0000-000013440000}"/>
    <cellStyle name="Output 8 14" xfId="17547" xr:uid="{00000000-0005-0000-0000-000014440000}"/>
    <cellStyle name="Output 8 14 10" xfId="17548" xr:uid="{00000000-0005-0000-0000-000015440000}"/>
    <cellStyle name="Output 8 14 10 2" xfId="17549" xr:uid="{00000000-0005-0000-0000-000016440000}"/>
    <cellStyle name="Output 8 14 11" xfId="17550" xr:uid="{00000000-0005-0000-0000-000017440000}"/>
    <cellStyle name="Output 8 14 11 2" xfId="17551" xr:uid="{00000000-0005-0000-0000-000018440000}"/>
    <cellStyle name="Output 8 14 12" xfId="17552" xr:uid="{00000000-0005-0000-0000-000019440000}"/>
    <cellStyle name="Output 8 14 12 2" xfId="17553" xr:uid="{00000000-0005-0000-0000-00001A440000}"/>
    <cellStyle name="Output 8 14 13" xfId="17554" xr:uid="{00000000-0005-0000-0000-00001B440000}"/>
    <cellStyle name="Output 8 14 13 2" xfId="17555" xr:uid="{00000000-0005-0000-0000-00001C440000}"/>
    <cellStyle name="Output 8 14 14" xfId="17556" xr:uid="{00000000-0005-0000-0000-00001D440000}"/>
    <cellStyle name="Output 8 14 14 2" xfId="17557" xr:uid="{00000000-0005-0000-0000-00001E440000}"/>
    <cellStyle name="Output 8 14 15" xfId="17558" xr:uid="{00000000-0005-0000-0000-00001F440000}"/>
    <cellStyle name="Output 8 14 2" xfId="17559" xr:uid="{00000000-0005-0000-0000-000020440000}"/>
    <cellStyle name="Output 8 14 2 2" xfId="17560" xr:uid="{00000000-0005-0000-0000-000021440000}"/>
    <cellStyle name="Output 8 14 3" xfId="17561" xr:uid="{00000000-0005-0000-0000-000022440000}"/>
    <cellStyle name="Output 8 14 3 2" xfId="17562" xr:uid="{00000000-0005-0000-0000-000023440000}"/>
    <cellStyle name="Output 8 14 4" xfId="17563" xr:uid="{00000000-0005-0000-0000-000024440000}"/>
    <cellStyle name="Output 8 14 4 2" xfId="17564" xr:uid="{00000000-0005-0000-0000-000025440000}"/>
    <cellStyle name="Output 8 14 5" xfId="17565" xr:uid="{00000000-0005-0000-0000-000026440000}"/>
    <cellStyle name="Output 8 14 5 2" xfId="17566" xr:uid="{00000000-0005-0000-0000-000027440000}"/>
    <cellStyle name="Output 8 14 6" xfId="17567" xr:uid="{00000000-0005-0000-0000-000028440000}"/>
    <cellStyle name="Output 8 14 6 2" xfId="17568" xr:uid="{00000000-0005-0000-0000-000029440000}"/>
    <cellStyle name="Output 8 14 7" xfId="17569" xr:uid="{00000000-0005-0000-0000-00002A440000}"/>
    <cellStyle name="Output 8 14 7 2" xfId="17570" xr:uid="{00000000-0005-0000-0000-00002B440000}"/>
    <cellStyle name="Output 8 14 8" xfId="17571" xr:uid="{00000000-0005-0000-0000-00002C440000}"/>
    <cellStyle name="Output 8 14 8 2" xfId="17572" xr:uid="{00000000-0005-0000-0000-00002D440000}"/>
    <cellStyle name="Output 8 14 9" xfId="17573" xr:uid="{00000000-0005-0000-0000-00002E440000}"/>
    <cellStyle name="Output 8 14 9 2" xfId="17574" xr:uid="{00000000-0005-0000-0000-00002F440000}"/>
    <cellStyle name="Output 8 15" xfId="17575" xr:uid="{00000000-0005-0000-0000-000030440000}"/>
    <cellStyle name="Output 8 15 2" xfId="17576" xr:uid="{00000000-0005-0000-0000-000031440000}"/>
    <cellStyle name="Output 8 16" xfId="17577" xr:uid="{00000000-0005-0000-0000-000032440000}"/>
    <cellStyle name="Output 8 16 2" xfId="17578" xr:uid="{00000000-0005-0000-0000-000033440000}"/>
    <cellStyle name="Output 8 17" xfId="17579" xr:uid="{00000000-0005-0000-0000-000034440000}"/>
    <cellStyle name="Output 8 17 2" xfId="17580" xr:uid="{00000000-0005-0000-0000-000035440000}"/>
    <cellStyle name="Output 8 18" xfId="17581" xr:uid="{00000000-0005-0000-0000-000036440000}"/>
    <cellStyle name="Output 8 18 2" xfId="17582" xr:uid="{00000000-0005-0000-0000-000037440000}"/>
    <cellStyle name="Output 8 19" xfId="17583" xr:uid="{00000000-0005-0000-0000-000038440000}"/>
    <cellStyle name="Output 8 19 2" xfId="17584" xr:uid="{00000000-0005-0000-0000-000039440000}"/>
    <cellStyle name="Output 8 2" xfId="17585" xr:uid="{00000000-0005-0000-0000-00003A440000}"/>
    <cellStyle name="Output 8 2 10" xfId="17586" xr:uid="{00000000-0005-0000-0000-00003B440000}"/>
    <cellStyle name="Output 8 2 10 10" xfId="17587" xr:uid="{00000000-0005-0000-0000-00003C440000}"/>
    <cellStyle name="Output 8 2 10 10 2" xfId="17588" xr:uid="{00000000-0005-0000-0000-00003D440000}"/>
    <cellStyle name="Output 8 2 10 11" xfId="17589" xr:uid="{00000000-0005-0000-0000-00003E440000}"/>
    <cellStyle name="Output 8 2 10 11 2" xfId="17590" xr:uid="{00000000-0005-0000-0000-00003F440000}"/>
    <cellStyle name="Output 8 2 10 12" xfId="17591" xr:uid="{00000000-0005-0000-0000-000040440000}"/>
    <cellStyle name="Output 8 2 10 12 2" xfId="17592" xr:uid="{00000000-0005-0000-0000-000041440000}"/>
    <cellStyle name="Output 8 2 10 13" xfId="17593" xr:uid="{00000000-0005-0000-0000-000042440000}"/>
    <cellStyle name="Output 8 2 10 13 2" xfId="17594" xr:uid="{00000000-0005-0000-0000-000043440000}"/>
    <cellStyle name="Output 8 2 10 14" xfId="17595" xr:uid="{00000000-0005-0000-0000-000044440000}"/>
    <cellStyle name="Output 8 2 10 14 2" xfId="17596" xr:uid="{00000000-0005-0000-0000-000045440000}"/>
    <cellStyle name="Output 8 2 10 15" xfId="17597" xr:uid="{00000000-0005-0000-0000-000046440000}"/>
    <cellStyle name="Output 8 2 10 15 2" xfId="17598" xr:uid="{00000000-0005-0000-0000-000047440000}"/>
    <cellStyle name="Output 8 2 10 16" xfId="17599" xr:uid="{00000000-0005-0000-0000-000048440000}"/>
    <cellStyle name="Output 8 2 10 16 2" xfId="17600" xr:uid="{00000000-0005-0000-0000-000049440000}"/>
    <cellStyle name="Output 8 2 10 17" xfId="17601" xr:uid="{00000000-0005-0000-0000-00004A440000}"/>
    <cellStyle name="Output 8 2 10 17 2" xfId="17602" xr:uid="{00000000-0005-0000-0000-00004B440000}"/>
    <cellStyle name="Output 8 2 10 18" xfId="17603" xr:uid="{00000000-0005-0000-0000-00004C440000}"/>
    <cellStyle name="Output 8 2 10 2" xfId="17604" xr:uid="{00000000-0005-0000-0000-00004D440000}"/>
    <cellStyle name="Output 8 2 10 2 2" xfId="17605" xr:uid="{00000000-0005-0000-0000-00004E440000}"/>
    <cellStyle name="Output 8 2 10 3" xfId="17606" xr:uid="{00000000-0005-0000-0000-00004F440000}"/>
    <cellStyle name="Output 8 2 10 3 2" xfId="17607" xr:uid="{00000000-0005-0000-0000-000050440000}"/>
    <cellStyle name="Output 8 2 10 4" xfId="17608" xr:uid="{00000000-0005-0000-0000-000051440000}"/>
    <cellStyle name="Output 8 2 10 4 2" xfId="17609" xr:uid="{00000000-0005-0000-0000-000052440000}"/>
    <cellStyle name="Output 8 2 10 5" xfId="17610" xr:uid="{00000000-0005-0000-0000-000053440000}"/>
    <cellStyle name="Output 8 2 10 5 2" xfId="17611" xr:uid="{00000000-0005-0000-0000-000054440000}"/>
    <cellStyle name="Output 8 2 10 6" xfId="17612" xr:uid="{00000000-0005-0000-0000-000055440000}"/>
    <cellStyle name="Output 8 2 10 6 2" xfId="17613" xr:uid="{00000000-0005-0000-0000-000056440000}"/>
    <cellStyle name="Output 8 2 10 7" xfId="17614" xr:uid="{00000000-0005-0000-0000-000057440000}"/>
    <cellStyle name="Output 8 2 10 7 2" xfId="17615" xr:uid="{00000000-0005-0000-0000-000058440000}"/>
    <cellStyle name="Output 8 2 10 8" xfId="17616" xr:uid="{00000000-0005-0000-0000-000059440000}"/>
    <cellStyle name="Output 8 2 10 8 2" xfId="17617" xr:uid="{00000000-0005-0000-0000-00005A440000}"/>
    <cellStyle name="Output 8 2 10 9" xfId="17618" xr:uid="{00000000-0005-0000-0000-00005B440000}"/>
    <cellStyle name="Output 8 2 10 9 2" xfId="17619" xr:uid="{00000000-0005-0000-0000-00005C440000}"/>
    <cellStyle name="Output 8 2 11" xfId="17620" xr:uid="{00000000-0005-0000-0000-00005D440000}"/>
    <cellStyle name="Output 8 2 11 10" xfId="17621" xr:uid="{00000000-0005-0000-0000-00005E440000}"/>
    <cellStyle name="Output 8 2 11 10 2" xfId="17622" xr:uid="{00000000-0005-0000-0000-00005F440000}"/>
    <cellStyle name="Output 8 2 11 11" xfId="17623" xr:uid="{00000000-0005-0000-0000-000060440000}"/>
    <cellStyle name="Output 8 2 11 11 2" xfId="17624" xr:uid="{00000000-0005-0000-0000-000061440000}"/>
    <cellStyle name="Output 8 2 11 12" xfId="17625" xr:uid="{00000000-0005-0000-0000-000062440000}"/>
    <cellStyle name="Output 8 2 11 12 2" xfId="17626" xr:uid="{00000000-0005-0000-0000-000063440000}"/>
    <cellStyle name="Output 8 2 11 13" xfId="17627" xr:uid="{00000000-0005-0000-0000-000064440000}"/>
    <cellStyle name="Output 8 2 11 13 2" xfId="17628" xr:uid="{00000000-0005-0000-0000-000065440000}"/>
    <cellStyle name="Output 8 2 11 14" xfId="17629" xr:uid="{00000000-0005-0000-0000-000066440000}"/>
    <cellStyle name="Output 8 2 11 14 2" xfId="17630" xr:uid="{00000000-0005-0000-0000-000067440000}"/>
    <cellStyle name="Output 8 2 11 15" xfId="17631" xr:uid="{00000000-0005-0000-0000-000068440000}"/>
    <cellStyle name="Output 8 2 11 15 2" xfId="17632" xr:uid="{00000000-0005-0000-0000-000069440000}"/>
    <cellStyle name="Output 8 2 11 16" xfId="17633" xr:uid="{00000000-0005-0000-0000-00006A440000}"/>
    <cellStyle name="Output 8 2 11 2" xfId="17634" xr:uid="{00000000-0005-0000-0000-00006B440000}"/>
    <cellStyle name="Output 8 2 11 2 2" xfId="17635" xr:uid="{00000000-0005-0000-0000-00006C440000}"/>
    <cellStyle name="Output 8 2 11 3" xfId="17636" xr:uid="{00000000-0005-0000-0000-00006D440000}"/>
    <cellStyle name="Output 8 2 11 3 2" xfId="17637" xr:uid="{00000000-0005-0000-0000-00006E440000}"/>
    <cellStyle name="Output 8 2 11 4" xfId="17638" xr:uid="{00000000-0005-0000-0000-00006F440000}"/>
    <cellStyle name="Output 8 2 11 4 2" xfId="17639" xr:uid="{00000000-0005-0000-0000-000070440000}"/>
    <cellStyle name="Output 8 2 11 5" xfId="17640" xr:uid="{00000000-0005-0000-0000-000071440000}"/>
    <cellStyle name="Output 8 2 11 5 2" xfId="17641" xr:uid="{00000000-0005-0000-0000-000072440000}"/>
    <cellStyle name="Output 8 2 11 6" xfId="17642" xr:uid="{00000000-0005-0000-0000-000073440000}"/>
    <cellStyle name="Output 8 2 11 6 2" xfId="17643" xr:uid="{00000000-0005-0000-0000-000074440000}"/>
    <cellStyle name="Output 8 2 11 7" xfId="17644" xr:uid="{00000000-0005-0000-0000-000075440000}"/>
    <cellStyle name="Output 8 2 11 7 2" xfId="17645" xr:uid="{00000000-0005-0000-0000-000076440000}"/>
    <cellStyle name="Output 8 2 11 8" xfId="17646" xr:uid="{00000000-0005-0000-0000-000077440000}"/>
    <cellStyle name="Output 8 2 11 8 2" xfId="17647" xr:uid="{00000000-0005-0000-0000-000078440000}"/>
    <cellStyle name="Output 8 2 11 9" xfId="17648" xr:uid="{00000000-0005-0000-0000-000079440000}"/>
    <cellStyle name="Output 8 2 11 9 2" xfId="17649" xr:uid="{00000000-0005-0000-0000-00007A440000}"/>
    <cellStyle name="Output 8 2 12" xfId="17650" xr:uid="{00000000-0005-0000-0000-00007B440000}"/>
    <cellStyle name="Output 8 2 12 10" xfId="17651" xr:uid="{00000000-0005-0000-0000-00007C440000}"/>
    <cellStyle name="Output 8 2 12 10 2" xfId="17652" xr:uid="{00000000-0005-0000-0000-00007D440000}"/>
    <cellStyle name="Output 8 2 12 11" xfId="17653" xr:uid="{00000000-0005-0000-0000-00007E440000}"/>
    <cellStyle name="Output 8 2 12 11 2" xfId="17654" xr:uid="{00000000-0005-0000-0000-00007F440000}"/>
    <cellStyle name="Output 8 2 12 12" xfId="17655" xr:uid="{00000000-0005-0000-0000-000080440000}"/>
    <cellStyle name="Output 8 2 12 12 2" xfId="17656" xr:uid="{00000000-0005-0000-0000-000081440000}"/>
    <cellStyle name="Output 8 2 12 13" xfId="17657" xr:uid="{00000000-0005-0000-0000-000082440000}"/>
    <cellStyle name="Output 8 2 12 13 2" xfId="17658" xr:uid="{00000000-0005-0000-0000-000083440000}"/>
    <cellStyle name="Output 8 2 12 14" xfId="17659" xr:uid="{00000000-0005-0000-0000-000084440000}"/>
    <cellStyle name="Output 8 2 12 14 2" xfId="17660" xr:uid="{00000000-0005-0000-0000-000085440000}"/>
    <cellStyle name="Output 8 2 12 15" xfId="17661" xr:uid="{00000000-0005-0000-0000-000086440000}"/>
    <cellStyle name="Output 8 2 12 15 2" xfId="17662" xr:uid="{00000000-0005-0000-0000-000087440000}"/>
    <cellStyle name="Output 8 2 12 16" xfId="17663" xr:uid="{00000000-0005-0000-0000-000088440000}"/>
    <cellStyle name="Output 8 2 12 2" xfId="17664" xr:uid="{00000000-0005-0000-0000-000089440000}"/>
    <cellStyle name="Output 8 2 12 2 2" xfId="17665" xr:uid="{00000000-0005-0000-0000-00008A440000}"/>
    <cellStyle name="Output 8 2 12 3" xfId="17666" xr:uid="{00000000-0005-0000-0000-00008B440000}"/>
    <cellStyle name="Output 8 2 12 3 2" xfId="17667" xr:uid="{00000000-0005-0000-0000-00008C440000}"/>
    <cellStyle name="Output 8 2 12 4" xfId="17668" xr:uid="{00000000-0005-0000-0000-00008D440000}"/>
    <cellStyle name="Output 8 2 12 4 2" xfId="17669" xr:uid="{00000000-0005-0000-0000-00008E440000}"/>
    <cellStyle name="Output 8 2 12 5" xfId="17670" xr:uid="{00000000-0005-0000-0000-00008F440000}"/>
    <cellStyle name="Output 8 2 12 5 2" xfId="17671" xr:uid="{00000000-0005-0000-0000-000090440000}"/>
    <cellStyle name="Output 8 2 12 6" xfId="17672" xr:uid="{00000000-0005-0000-0000-000091440000}"/>
    <cellStyle name="Output 8 2 12 6 2" xfId="17673" xr:uid="{00000000-0005-0000-0000-000092440000}"/>
    <cellStyle name="Output 8 2 12 7" xfId="17674" xr:uid="{00000000-0005-0000-0000-000093440000}"/>
    <cellStyle name="Output 8 2 12 7 2" xfId="17675" xr:uid="{00000000-0005-0000-0000-000094440000}"/>
    <cellStyle name="Output 8 2 12 8" xfId="17676" xr:uid="{00000000-0005-0000-0000-000095440000}"/>
    <cellStyle name="Output 8 2 12 8 2" xfId="17677" xr:uid="{00000000-0005-0000-0000-000096440000}"/>
    <cellStyle name="Output 8 2 12 9" xfId="17678" xr:uid="{00000000-0005-0000-0000-000097440000}"/>
    <cellStyle name="Output 8 2 12 9 2" xfId="17679" xr:uid="{00000000-0005-0000-0000-000098440000}"/>
    <cellStyle name="Output 8 2 13" xfId="17680" xr:uid="{00000000-0005-0000-0000-000099440000}"/>
    <cellStyle name="Output 8 2 13 10" xfId="17681" xr:uid="{00000000-0005-0000-0000-00009A440000}"/>
    <cellStyle name="Output 8 2 13 10 2" xfId="17682" xr:uid="{00000000-0005-0000-0000-00009B440000}"/>
    <cellStyle name="Output 8 2 13 11" xfId="17683" xr:uid="{00000000-0005-0000-0000-00009C440000}"/>
    <cellStyle name="Output 8 2 13 11 2" xfId="17684" xr:uid="{00000000-0005-0000-0000-00009D440000}"/>
    <cellStyle name="Output 8 2 13 12" xfId="17685" xr:uid="{00000000-0005-0000-0000-00009E440000}"/>
    <cellStyle name="Output 8 2 13 12 2" xfId="17686" xr:uid="{00000000-0005-0000-0000-00009F440000}"/>
    <cellStyle name="Output 8 2 13 13" xfId="17687" xr:uid="{00000000-0005-0000-0000-0000A0440000}"/>
    <cellStyle name="Output 8 2 13 13 2" xfId="17688" xr:uid="{00000000-0005-0000-0000-0000A1440000}"/>
    <cellStyle name="Output 8 2 13 14" xfId="17689" xr:uid="{00000000-0005-0000-0000-0000A2440000}"/>
    <cellStyle name="Output 8 2 13 14 2" xfId="17690" xr:uid="{00000000-0005-0000-0000-0000A3440000}"/>
    <cellStyle name="Output 8 2 13 15" xfId="17691" xr:uid="{00000000-0005-0000-0000-0000A4440000}"/>
    <cellStyle name="Output 8 2 13 2" xfId="17692" xr:uid="{00000000-0005-0000-0000-0000A5440000}"/>
    <cellStyle name="Output 8 2 13 2 2" xfId="17693" xr:uid="{00000000-0005-0000-0000-0000A6440000}"/>
    <cellStyle name="Output 8 2 13 3" xfId="17694" xr:uid="{00000000-0005-0000-0000-0000A7440000}"/>
    <cellStyle name="Output 8 2 13 3 2" xfId="17695" xr:uid="{00000000-0005-0000-0000-0000A8440000}"/>
    <cellStyle name="Output 8 2 13 4" xfId="17696" xr:uid="{00000000-0005-0000-0000-0000A9440000}"/>
    <cellStyle name="Output 8 2 13 4 2" xfId="17697" xr:uid="{00000000-0005-0000-0000-0000AA440000}"/>
    <cellStyle name="Output 8 2 13 5" xfId="17698" xr:uid="{00000000-0005-0000-0000-0000AB440000}"/>
    <cellStyle name="Output 8 2 13 5 2" xfId="17699" xr:uid="{00000000-0005-0000-0000-0000AC440000}"/>
    <cellStyle name="Output 8 2 13 6" xfId="17700" xr:uid="{00000000-0005-0000-0000-0000AD440000}"/>
    <cellStyle name="Output 8 2 13 6 2" xfId="17701" xr:uid="{00000000-0005-0000-0000-0000AE440000}"/>
    <cellStyle name="Output 8 2 13 7" xfId="17702" xr:uid="{00000000-0005-0000-0000-0000AF440000}"/>
    <cellStyle name="Output 8 2 13 7 2" xfId="17703" xr:uid="{00000000-0005-0000-0000-0000B0440000}"/>
    <cellStyle name="Output 8 2 13 8" xfId="17704" xr:uid="{00000000-0005-0000-0000-0000B1440000}"/>
    <cellStyle name="Output 8 2 13 8 2" xfId="17705" xr:uid="{00000000-0005-0000-0000-0000B2440000}"/>
    <cellStyle name="Output 8 2 13 9" xfId="17706" xr:uid="{00000000-0005-0000-0000-0000B3440000}"/>
    <cellStyle name="Output 8 2 13 9 2" xfId="17707" xr:uid="{00000000-0005-0000-0000-0000B4440000}"/>
    <cellStyle name="Output 8 2 14" xfId="17708" xr:uid="{00000000-0005-0000-0000-0000B5440000}"/>
    <cellStyle name="Output 8 2 14 2" xfId="17709" xr:uid="{00000000-0005-0000-0000-0000B6440000}"/>
    <cellStyle name="Output 8 2 15" xfId="17710" xr:uid="{00000000-0005-0000-0000-0000B7440000}"/>
    <cellStyle name="Output 8 2 15 2" xfId="17711" xr:uid="{00000000-0005-0000-0000-0000B8440000}"/>
    <cellStyle name="Output 8 2 16" xfId="17712" xr:uid="{00000000-0005-0000-0000-0000B9440000}"/>
    <cellStyle name="Output 8 2 16 2" xfId="17713" xr:uid="{00000000-0005-0000-0000-0000BA440000}"/>
    <cellStyle name="Output 8 2 17" xfId="17714" xr:uid="{00000000-0005-0000-0000-0000BB440000}"/>
    <cellStyle name="Output 8 2 17 2" xfId="17715" xr:uid="{00000000-0005-0000-0000-0000BC440000}"/>
    <cellStyle name="Output 8 2 18" xfId="17716" xr:uid="{00000000-0005-0000-0000-0000BD440000}"/>
    <cellStyle name="Output 8 2 18 2" xfId="17717" xr:uid="{00000000-0005-0000-0000-0000BE440000}"/>
    <cellStyle name="Output 8 2 19" xfId="17718" xr:uid="{00000000-0005-0000-0000-0000BF440000}"/>
    <cellStyle name="Output 8 2 19 2" xfId="17719" xr:uid="{00000000-0005-0000-0000-0000C0440000}"/>
    <cellStyle name="Output 8 2 2" xfId="17720" xr:uid="{00000000-0005-0000-0000-0000C1440000}"/>
    <cellStyle name="Output 8 2 2 10" xfId="17721" xr:uid="{00000000-0005-0000-0000-0000C2440000}"/>
    <cellStyle name="Output 8 2 2 10 2" xfId="17722" xr:uid="{00000000-0005-0000-0000-0000C3440000}"/>
    <cellStyle name="Output 8 2 2 11" xfId="17723" xr:uid="{00000000-0005-0000-0000-0000C4440000}"/>
    <cellStyle name="Output 8 2 2 11 2" xfId="17724" xr:uid="{00000000-0005-0000-0000-0000C5440000}"/>
    <cellStyle name="Output 8 2 2 12" xfId="17725" xr:uid="{00000000-0005-0000-0000-0000C6440000}"/>
    <cellStyle name="Output 8 2 2 12 2" xfId="17726" xr:uid="{00000000-0005-0000-0000-0000C7440000}"/>
    <cellStyle name="Output 8 2 2 13" xfId="17727" xr:uid="{00000000-0005-0000-0000-0000C8440000}"/>
    <cellStyle name="Output 8 2 2 13 2" xfId="17728" xr:uid="{00000000-0005-0000-0000-0000C9440000}"/>
    <cellStyle name="Output 8 2 2 14" xfId="17729" xr:uid="{00000000-0005-0000-0000-0000CA440000}"/>
    <cellStyle name="Output 8 2 2 14 2" xfId="17730" xr:uid="{00000000-0005-0000-0000-0000CB440000}"/>
    <cellStyle name="Output 8 2 2 15" xfId="17731" xr:uid="{00000000-0005-0000-0000-0000CC440000}"/>
    <cellStyle name="Output 8 2 2 15 2" xfId="17732" xr:uid="{00000000-0005-0000-0000-0000CD440000}"/>
    <cellStyle name="Output 8 2 2 16" xfId="17733" xr:uid="{00000000-0005-0000-0000-0000CE440000}"/>
    <cellStyle name="Output 8 2 2 16 2" xfId="17734" xr:uid="{00000000-0005-0000-0000-0000CF440000}"/>
    <cellStyle name="Output 8 2 2 17" xfId="17735" xr:uid="{00000000-0005-0000-0000-0000D0440000}"/>
    <cellStyle name="Output 8 2 2 17 2" xfId="17736" xr:uid="{00000000-0005-0000-0000-0000D1440000}"/>
    <cellStyle name="Output 8 2 2 18" xfId="17737" xr:uid="{00000000-0005-0000-0000-0000D2440000}"/>
    <cellStyle name="Output 8 2 2 18 2" xfId="17738" xr:uid="{00000000-0005-0000-0000-0000D3440000}"/>
    <cellStyle name="Output 8 2 2 19" xfId="17739" xr:uid="{00000000-0005-0000-0000-0000D4440000}"/>
    <cellStyle name="Output 8 2 2 19 2" xfId="17740" xr:uid="{00000000-0005-0000-0000-0000D5440000}"/>
    <cellStyle name="Output 8 2 2 2" xfId="17741" xr:uid="{00000000-0005-0000-0000-0000D6440000}"/>
    <cellStyle name="Output 8 2 2 2 10" xfId="17742" xr:uid="{00000000-0005-0000-0000-0000D7440000}"/>
    <cellStyle name="Output 8 2 2 2 10 2" xfId="17743" xr:uid="{00000000-0005-0000-0000-0000D8440000}"/>
    <cellStyle name="Output 8 2 2 2 11" xfId="17744" xr:uid="{00000000-0005-0000-0000-0000D9440000}"/>
    <cellStyle name="Output 8 2 2 2 11 2" xfId="17745" xr:uid="{00000000-0005-0000-0000-0000DA440000}"/>
    <cellStyle name="Output 8 2 2 2 12" xfId="17746" xr:uid="{00000000-0005-0000-0000-0000DB440000}"/>
    <cellStyle name="Output 8 2 2 2 12 2" xfId="17747" xr:uid="{00000000-0005-0000-0000-0000DC440000}"/>
    <cellStyle name="Output 8 2 2 2 13" xfId="17748" xr:uid="{00000000-0005-0000-0000-0000DD440000}"/>
    <cellStyle name="Output 8 2 2 2 13 2" xfId="17749" xr:uid="{00000000-0005-0000-0000-0000DE440000}"/>
    <cellStyle name="Output 8 2 2 2 14" xfId="17750" xr:uid="{00000000-0005-0000-0000-0000DF440000}"/>
    <cellStyle name="Output 8 2 2 2 14 2" xfId="17751" xr:uid="{00000000-0005-0000-0000-0000E0440000}"/>
    <cellStyle name="Output 8 2 2 2 15" xfId="17752" xr:uid="{00000000-0005-0000-0000-0000E1440000}"/>
    <cellStyle name="Output 8 2 2 2 15 2" xfId="17753" xr:uid="{00000000-0005-0000-0000-0000E2440000}"/>
    <cellStyle name="Output 8 2 2 2 16" xfId="17754" xr:uid="{00000000-0005-0000-0000-0000E3440000}"/>
    <cellStyle name="Output 8 2 2 2 16 2" xfId="17755" xr:uid="{00000000-0005-0000-0000-0000E4440000}"/>
    <cellStyle name="Output 8 2 2 2 17" xfId="17756" xr:uid="{00000000-0005-0000-0000-0000E5440000}"/>
    <cellStyle name="Output 8 2 2 2 17 2" xfId="17757" xr:uid="{00000000-0005-0000-0000-0000E6440000}"/>
    <cellStyle name="Output 8 2 2 2 18" xfId="17758" xr:uid="{00000000-0005-0000-0000-0000E7440000}"/>
    <cellStyle name="Output 8 2 2 2 18 2" xfId="17759" xr:uid="{00000000-0005-0000-0000-0000E8440000}"/>
    <cellStyle name="Output 8 2 2 2 19" xfId="17760" xr:uid="{00000000-0005-0000-0000-0000E9440000}"/>
    <cellStyle name="Output 8 2 2 2 2" xfId="17761" xr:uid="{00000000-0005-0000-0000-0000EA440000}"/>
    <cellStyle name="Output 8 2 2 2 2 2" xfId="17762" xr:uid="{00000000-0005-0000-0000-0000EB440000}"/>
    <cellStyle name="Output 8 2 2 2 3" xfId="17763" xr:uid="{00000000-0005-0000-0000-0000EC440000}"/>
    <cellStyle name="Output 8 2 2 2 3 2" xfId="17764" xr:uid="{00000000-0005-0000-0000-0000ED440000}"/>
    <cellStyle name="Output 8 2 2 2 4" xfId="17765" xr:uid="{00000000-0005-0000-0000-0000EE440000}"/>
    <cellStyle name="Output 8 2 2 2 4 2" xfId="17766" xr:uid="{00000000-0005-0000-0000-0000EF440000}"/>
    <cellStyle name="Output 8 2 2 2 5" xfId="17767" xr:uid="{00000000-0005-0000-0000-0000F0440000}"/>
    <cellStyle name="Output 8 2 2 2 5 2" xfId="17768" xr:uid="{00000000-0005-0000-0000-0000F1440000}"/>
    <cellStyle name="Output 8 2 2 2 6" xfId="17769" xr:uid="{00000000-0005-0000-0000-0000F2440000}"/>
    <cellStyle name="Output 8 2 2 2 6 2" xfId="17770" xr:uid="{00000000-0005-0000-0000-0000F3440000}"/>
    <cellStyle name="Output 8 2 2 2 7" xfId="17771" xr:uid="{00000000-0005-0000-0000-0000F4440000}"/>
    <cellStyle name="Output 8 2 2 2 7 2" xfId="17772" xr:uid="{00000000-0005-0000-0000-0000F5440000}"/>
    <cellStyle name="Output 8 2 2 2 8" xfId="17773" xr:uid="{00000000-0005-0000-0000-0000F6440000}"/>
    <cellStyle name="Output 8 2 2 2 8 2" xfId="17774" xr:uid="{00000000-0005-0000-0000-0000F7440000}"/>
    <cellStyle name="Output 8 2 2 2 9" xfId="17775" xr:uid="{00000000-0005-0000-0000-0000F8440000}"/>
    <cellStyle name="Output 8 2 2 2 9 2" xfId="17776" xr:uid="{00000000-0005-0000-0000-0000F9440000}"/>
    <cellStyle name="Output 8 2 2 20" xfId="17777" xr:uid="{00000000-0005-0000-0000-0000FA440000}"/>
    <cellStyle name="Output 8 2 2 3" xfId="17778" xr:uid="{00000000-0005-0000-0000-0000FB440000}"/>
    <cellStyle name="Output 8 2 2 3 10" xfId="17779" xr:uid="{00000000-0005-0000-0000-0000FC440000}"/>
    <cellStyle name="Output 8 2 2 3 10 2" xfId="17780" xr:uid="{00000000-0005-0000-0000-0000FD440000}"/>
    <cellStyle name="Output 8 2 2 3 11" xfId="17781" xr:uid="{00000000-0005-0000-0000-0000FE440000}"/>
    <cellStyle name="Output 8 2 2 3 11 2" xfId="17782" xr:uid="{00000000-0005-0000-0000-0000FF440000}"/>
    <cellStyle name="Output 8 2 2 3 12" xfId="17783" xr:uid="{00000000-0005-0000-0000-000000450000}"/>
    <cellStyle name="Output 8 2 2 3 12 2" xfId="17784" xr:uid="{00000000-0005-0000-0000-000001450000}"/>
    <cellStyle name="Output 8 2 2 3 13" xfId="17785" xr:uid="{00000000-0005-0000-0000-000002450000}"/>
    <cellStyle name="Output 8 2 2 3 13 2" xfId="17786" xr:uid="{00000000-0005-0000-0000-000003450000}"/>
    <cellStyle name="Output 8 2 2 3 14" xfId="17787" xr:uid="{00000000-0005-0000-0000-000004450000}"/>
    <cellStyle name="Output 8 2 2 3 14 2" xfId="17788" xr:uid="{00000000-0005-0000-0000-000005450000}"/>
    <cellStyle name="Output 8 2 2 3 15" xfId="17789" xr:uid="{00000000-0005-0000-0000-000006450000}"/>
    <cellStyle name="Output 8 2 2 3 15 2" xfId="17790" xr:uid="{00000000-0005-0000-0000-000007450000}"/>
    <cellStyle name="Output 8 2 2 3 16" xfId="17791" xr:uid="{00000000-0005-0000-0000-000008450000}"/>
    <cellStyle name="Output 8 2 2 3 16 2" xfId="17792" xr:uid="{00000000-0005-0000-0000-000009450000}"/>
    <cellStyle name="Output 8 2 2 3 17" xfId="17793" xr:uid="{00000000-0005-0000-0000-00000A450000}"/>
    <cellStyle name="Output 8 2 2 3 17 2" xfId="17794" xr:uid="{00000000-0005-0000-0000-00000B450000}"/>
    <cellStyle name="Output 8 2 2 3 18" xfId="17795" xr:uid="{00000000-0005-0000-0000-00000C450000}"/>
    <cellStyle name="Output 8 2 2 3 18 2" xfId="17796" xr:uid="{00000000-0005-0000-0000-00000D450000}"/>
    <cellStyle name="Output 8 2 2 3 19" xfId="17797" xr:uid="{00000000-0005-0000-0000-00000E450000}"/>
    <cellStyle name="Output 8 2 2 3 2" xfId="17798" xr:uid="{00000000-0005-0000-0000-00000F450000}"/>
    <cellStyle name="Output 8 2 2 3 2 2" xfId="17799" xr:uid="{00000000-0005-0000-0000-000010450000}"/>
    <cellStyle name="Output 8 2 2 3 3" xfId="17800" xr:uid="{00000000-0005-0000-0000-000011450000}"/>
    <cellStyle name="Output 8 2 2 3 3 2" xfId="17801" xr:uid="{00000000-0005-0000-0000-000012450000}"/>
    <cellStyle name="Output 8 2 2 3 4" xfId="17802" xr:uid="{00000000-0005-0000-0000-000013450000}"/>
    <cellStyle name="Output 8 2 2 3 4 2" xfId="17803" xr:uid="{00000000-0005-0000-0000-000014450000}"/>
    <cellStyle name="Output 8 2 2 3 5" xfId="17804" xr:uid="{00000000-0005-0000-0000-000015450000}"/>
    <cellStyle name="Output 8 2 2 3 5 2" xfId="17805" xr:uid="{00000000-0005-0000-0000-000016450000}"/>
    <cellStyle name="Output 8 2 2 3 6" xfId="17806" xr:uid="{00000000-0005-0000-0000-000017450000}"/>
    <cellStyle name="Output 8 2 2 3 6 2" xfId="17807" xr:uid="{00000000-0005-0000-0000-000018450000}"/>
    <cellStyle name="Output 8 2 2 3 7" xfId="17808" xr:uid="{00000000-0005-0000-0000-000019450000}"/>
    <cellStyle name="Output 8 2 2 3 7 2" xfId="17809" xr:uid="{00000000-0005-0000-0000-00001A450000}"/>
    <cellStyle name="Output 8 2 2 3 8" xfId="17810" xr:uid="{00000000-0005-0000-0000-00001B450000}"/>
    <cellStyle name="Output 8 2 2 3 8 2" xfId="17811" xr:uid="{00000000-0005-0000-0000-00001C450000}"/>
    <cellStyle name="Output 8 2 2 3 9" xfId="17812" xr:uid="{00000000-0005-0000-0000-00001D450000}"/>
    <cellStyle name="Output 8 2 2 3 9 2" xfId="17813" xr:uid="{00000000-0005-0000-0000-00001E450000}"/>
    <cellStyle name="Output 8 2 2 4" xfId="17814" xr:uid="{00000000-0005-0000-0000-00001F450000}"/>
    <cellStyle name="Output 8 2 2 4 10" xfId="17815" xr:uid="{00000000-0005-0000-0000-000020450000}"/>
    <cellStyle name="Output 8 2 2 4 10 2" xfId="17816" xr:uid="{00000000-0005-0000-0000-000021450000}"/>
    <cellStyle name="Output 8 2 2 4 11" xfId="17817" xr:uid="{00000000-0005-0000-0000-000022450000}"/>
    <cellStyle name="Output 8 2 2 4 11 2" xfId="17818" xr:uid="{00000000-0005-0000-0000-000023450000}"/>
    <cellStyle name="Output 8 2 2 4 12" xfId="17819" xr:uid="{00000000-0005-0000-0000-000024450000}"/>
    <cellStyle name="Output 8 2 2 4 12 2" xfId="17820" xr:uid="{00000000-0005-0000-0000-000025450000}"/>
    <cellStyle name="Output 8 2 2 4 13" xfId="17821" xr:uid="{00000000-0005-0000-0000-000026450000}"/>
    <cellStyle name="Output 8 2 2 4 13 2" xfId="17822" xr:uid="{00000000-0005-0000-0000-000027450000}"/>
    <cellStyle name="Output 8 2 2 4 14" xfId="17823" xr:uid="{00000000-0005-0000-0000-000028450000}"/>
    <cellStyle name="Output 8 2 2 4 14 2" xfId="17824" xr:uid="{00000000-0005-0000-0000-000029450000}"/>
    <cellStyle name="Output 8 2 2 4 15" xfId="17825" xr:uid="{00000000-0005-0000-0000-00002A450000}"/>
    <cellStyle name="Output 8 2 2 4 15 2" xfId="17826" xr:uid="{00000000-0005-0000-0000-00002B450000}"/>
    <cellStyle name="Output 8 2 2 4 16" xfId="17827" xr:uid="{00000000-0005-0000-0000-00002C450000}"/>
    <cellStyle name="Output 8 2 2 4 2" xfId="17828" xr:uid="{00000000-0005-0000-0000-00002D450000}"/>
    <cellStyle name="Output 8 2 2 4 2 2" xfId="17829" xr:uid="{00000000-0005-0000-0000-00002E450000}"/>
    <cellStyle name="Output 8 2 2 4 3" xfId="17830" xr:uid="{00000000-0005-0000-0000-00002F450000}"/>
    <cellStyle name="Output 8 2 2 4 3 2" xfId="17831" xr:uid="{00000000-0005-0000-0000-000030450000}"/>
    <cellStyle name="Output 8 2 2 4 4" xfId="17832" xr:uid="{00000000-0005-0000-0000-000031450000}"/>
    <cellStyle name="Output 8 2 2 4 4 2" xfId="17833" xr:uid="{00000000-0005-0000-0000-000032450000}"/>
    <cellStyle name="Output 8 2 2 4 5" xfId="17834" xr:uid="{00000000-0005-0000-0000-000033450000}"/>
    <cellStyle name="Output 8 2 2 4 5 2" xfId="17835" xr:uid="{00000000-0005-0000-0000-000034450000}"/>
    <cellStyle name="Output 8 2 2 4 6" xfId="17836" xr:uid="{00000000-0005-0000-0000-000035450000}"/>
    <cellStyle name="Output 8 2 2 4 6 2" xfId="17837" xr:uid="{00000000-0005-0000-0000-000036450000}"/>
    <cellStyle name="Output 8 2 2 4 7" xfId="17838" xr:uid="{00000000-0005-0000-0000-000037450000}"/>
    <cellStyle name="Output 8 2 2 4 7 2" xfId="17839" xr:uid="{00000000-0005-0000-0000-000038450000}"/>
    <cellStyle name="Output 8 2 2 4 8" xfId="17840" xr:uid="{00000000-0005-0000-0000-000039450000}"/>
    <cellStyle name="Output 8 2 2 4 8 2" xfId="17841" xr:uid="{00000000-0005-0000-0000-00003A450000}"/>
    <cellStyle name="Output 8 2 2 4 9" xfId="17842" xr:uid="{00000000-0005-0000-0000-00003B450000}"/>
    <cellStyle name="Output 8 2 2 4 9 2" xfId="17843" xr:uid="{00000000-0005-0000-0000-00003C450000}"/>
    <cellStyle name="Output 8 2 2 5" xfId="17844" xr:uid="{00000000-0005-0000-0000-00003D450000}"/>
    <cellStyle name="Output 8 2 2 5 10" xfId="17845" xr:uid="{00000000-0005-0000-0000-00003E450000}"/>
    <cellStyle name="Output 8 2 2 5 10 2" xfId="17846" xr:uid="{00000000-0005-0000-0000-00003F450000}"/>
    <cellStyle name="Output 8 2 2 5 11" xfId="17847" xr:uid="{00000000-0005-0000-0000-000040450000}"/>
    <cellStyle name="Output 8 2 2 5 11 2" xfId="17848" xr:uid="{00000000-0005-0000-0000-000041450000}"/>
    <cellStyle name="Output 8 2 2 5 12" xfId="17849" xr:uid="{00000000-0005-0000-0000-000042450000}"/>
    <cellStyle name="Output 8 2 2 5 12 2" xfId="17850" xr:uid="{00000000-0005-0000-0000-000043450000}"/>
    <cellStyle name="Output 8 2 2 5 13" xfId="17851" xr:uid="{00000000-0005-0000-0000-000044450000}"/>
    <cellStyle name="Output 8 2 2 5 13 2" xfId="17852" xr:uid="{00000000-0005-0000-0000-000045450000}"/>
    <cellStyle name="Output 8 2 2 5 14" xfId="17853" xr:uid="{00000000-0005-0000-0000-000046450000}"/>
    <cellStyle name="Output 8 2 2 5 14 2" xfId="17854" xr:uid="{00000000-0005-0000-0000-000047450000}"/>
    <cellStyle name="Output 8 2 2 5 15" xfId="17855" xr:uid="{00000000-0005-0000-0000-000048450000}"/>
    <cellStyle name="Output 8 2 2 5 15 2" xfId="17856" xr:uid="{00000000-0005-0000-0000-000049450000}"/>
    <cellStyle name="Output 8 2 2 5 16" xfId="17857" xr:uid="{00000000-0005-0000-0000-00004A450000}"/>
    <cellStyle name="Output 8 2 2 5 2" xfId="17858" xr:uid="{00000000-0005-0000-0000-00004B450000}"/>
    <cellStyle name="Output 8 2 2 5 2 2" xfId="17859" xr:uid="{00000000-0005-0000-0000-00004C450000}"/>
    <cellStyle name="Output 8 2 2 5 3" xfId="17860" xr:uid="{00000000-0005-0000-0000-00004D450000}"/>
    <cellStyle name="Output 8 2 2 5 3 2" xfId="17861" xr:uid="{00000000-0005-0000-0000-00004E450000}"/>
    <cellStyle name="Output 8 2 2 5 4" xfId="17862" xr:uid="{00000000-0005-0000-0000-00004F450000}"/>
    <cellStyle name="Output 8 2 2 5 4 2" xfId="17863" xr:uid="{00000000-0005-0000-0000-000050450000}"/>
    <cellStyle name="Output 8 2 2 5 5" xfId="17864" xr:uid="{00000000-0005-0000-0000-000051450000}"/>
    <cellStyle name="Output 8 2 2 5 5 2" xfId="17865" xr:uid="{00000000-0005-0000-0000-000052450000}"/>
    <cellStyle name="Output 8 2 2 5 6" xfId="17866" xr:uid="{00000000-0005-0000-0000-000053450000}"/>
    <cellStyle name="Output 8 2 2 5 6 2" xfId="17867" xr:uid="{00000000-0005-0000-0000-000054450000}"/>
    <cellStyle name="Output 8 2 2 5 7" xfId="17868" xr:uid="{00000000-0005-0000-0000-000055450000}"/>
    <cellStyle name="Output 8 2 2 5 7 2" xfId="17869" xr:uid="{00000000-0005-0000-0000-000056450000}"/>
    <cellStyle name="Output 8 2 2 5 8" xfId="17870" xr:uid="{00000000-0005-0000-0000-000057450000}"/>
    <cellStyle name="Output 8 2 2 5 8 2" xfId="17871" xr:uid="{00000000-0005-0000-0000-000058450000}"/>
    <cellStyle name="Output 8 2 2 5 9" xfId="17872" xr:uid="{00000000-0005-0000-0000-000059450000}"/>
    <cellStyle name="Output 8 2 2 5 9 2" xfId="17873" xr:uid="{00000000-0005-0000-0000-00005A450000}"/>
    <cellStyle name="Output 8 2 2 6" xfId="17874" xr:uid="{00000000-0005-0000-0000-00005B450000}"/>
    <cellStyle name="Output 8 2 2 6 10" xfId="17875" xr:uid="{00000000-0005-0000-0000-00005C450000}"/>
    <cellStyle name="Output 8 2 2 6 10 2" xfId="17876" xr:uid="{00000000-0005-0000-0000-00005D450000}"/>
    <cellStyle name="Output 8 2 2 6 11" xfId="17877" xr:uid="{00000000-0005-0000-0000-00005E450000}"/>
    <cellStyle name="Output 8 2 2 6 11 2" xfId="17878" xr:uid="{00000000-0005-0000-0000-00005F450000}"/>
    <cellStyle name="Output 8 2 2 6 12" xfId="17879" xr:uid="{00000000-0005-0000-0000-000060450000}"/>
    <cellStyle name="Output 8 2 2 6 12 2" xfId="17880" xr:uid="{00000000-0005-0000-0000-000061450000}"/>
    <cellStyle name="Output 8 2 2 6 13" xfId="17881" xr:uid="{00000000-0005-0000-0000-000062450000}"/>
    <cellStyle name="Output 8 2 2 6 13 2" xfId="17882" xr:uid="{00000000-0005-0000-0000-000063450000}"/>
    <cellStyle name="Output 8 2 2 6 14" xfId="17883" xr:uid="{00000000-0005-0000-0000-000064450000}"/>
    <cellStyle name="Output 8 2 2 6 14 2" xfId="17884" xr:uid="{00000000-0005-0000-0000-000065450000}"/>
    <cellStyle name="Output 8 2 2 6 15" xfId="17885" xr:uid="{00000000-0005-0000-0000-000066450000}"/>
    <cellStyle name="Output 8 2 2 6 2" xfId="17886" xr:uid="{00000000-0005-0000-0000-000067450000}"/>
    <cellStyle name="Output 8 2 2 6 2 2" xfId="17887" xr:uid="{00000000-0005-0000-0000-000068450000}"/>
    <cellStyle name="Output 8 2 2 6 3" xfId="17888" xr:uid="{00000000-0005-0000-0000-000069450000}"/>
    <cellStyle name="Output 8 2 2 6 3 2" xfId="17889" xr:uid="{00000000-0005-0000-0000-00006A450000}"/>
    <cellStyle name="Output 8 2 2 6 4" xfId="17890" xr:uid="{00000000-0005-0000-0000-00006B450000}"/>
    <cellStyle name="Output 8 2 2 6 4 2" xfId="17891" xr:uid="{00000000-0005-0000-0000-00006C450000}"/>
    <cellStyle name="Output 8 2 2 6 5" xfId="17892" xr:uid="{00000000-0005-0000-0000-00006D450000}"/>
    <cellStyle name="Output 8 2 2 6 5 2" xfId="17893" xr:uid="{00000000-0005-0000-0000-00006E450000}"/>
    <cellStyle name="Output 8 2 2 6 6" xfId="17894" xr:uid="{00000000-0005-0000-0000-00006F450000}"/>
    <cellStyle name="Output 8 2 2 6 6 2" xfId="17895" xr:uid="{00000000-0005-0000-0000-000070450000}"/>
    <cellStyle name="Output 8 2 2 6 7" xfId="17896" xr:uid="{00000000-0005-0000-0000-000071450000}"/>
    <cellStyle name="Output 8 2 2 6 7 2" xfId="17897" xr:uid="{00000000-0005-0000-0000-000072450000}"/>
    <cellStyle name="Output 8 2 2 6 8" xfId="17898" xr:uid="{00000000-0005-0000-0000-000073450000}"/>
    <cellStyle name="Output 8 2 2 6 8 2" xfId="17899" xr:uid="{00000000-0005-0000-0000-000074450000}"/>
    <cellStyle name="Output 8 2 2 6 9" xfId="17900" xr:uid="{00000000-0005-0000-0000-000075450000}"/>
    <cellStyle name="Output 8 2 2 6 9 2" xfId="17901" xr:uid="{00000000-0005-0000-0000-000076450000}"/>
    <cellStyle name="Output 8 2 2 7" xfId="17902" xr:uid="{00000000-0005-0000-0000-000077450000}"/>
    <cellStyle name="Output 8 2 2 7 2" xfId="17903" xr:uid="{00000000-0005-0000-0000-000078450000}"/>
    <cellStyle name="Output 8 2 2 8" xfId="17904" xr:uid="{00000000-0005-0000-0000-000079450000}"/>
    <cellStyle name="Output 8 2 2 8 2" xfId="17905" xr:uid="{00000000-0005-0000-0000-00007A450000}"/>
    <cellStyle name="Output 8 2 2 9" xfId="17906" xr:uid="{00000000-0005-0000-0000-00007B450000}"/>
    <cellStyle name="Output 8 2 2 9 2" xfId="17907" xr:uid="{00000000-0005-0000-0000-00007C450000}"/>
    <cellStyle name="Output 8 2 20" xfId="17908" xr:uid="{00000000-0005-0000-0000-00007D450000}"/>
    <cellStyle name="Output 8 2 20 2" xfId="17909" xr:uid="{00000000-0005-0000-0000-00007E450000}"/>
    <cellStyle name="Output 8 2 21" xfId="17910" xr:uid="{00000000-0005-0000-0000-00007F450000}"/>
    <cellStyle name="Output 8 2 21 2" xfId="17911" xr:uid="{00000000-0005-0000-0000-000080450000}"/>
    <cellStyle name="Output 8 2 22" xfId="17912" xr:uid="{00000000-0005-0000-0000-000081450000}"/>
    <cellStyle name="Output 8 2 22 2" xfId="17913" xr:uid="{00000000-0005-0000-0000-000082450000}"/>
    <cellStyle name="Output 8 2 23" xfId="17914" xr:uid="{00000000-0005-0000-0000-000083450000}"/>
    <cellStyle name="Output 8 2 23 2" xfId="17915" xr:uid="{00000000-0005-0000-0000-000084450000}"/>
    <cellStyle name="Output 8 2 24" xfId="17916" xr:uid="{00000000-0005-0000-0000-000085450000}"/>
    <cellStyle name="Output 8 2 24 2" xfId="17917" xr:uid="{00000000-0005-0000-0000-000086450000}"/>
    <cellStyle name="Output 8 2 25" xfId="17918" xr:uid="{00000000-0005-0000-0000-000087450000}"/>
    <cellStyle name="Output 8 2 25 2" xfId="17919" xr:uid="{00000000-0005-0000-0000-000088450000}"/>
    <cellStyle name="Output 8 2 26" xfId="17920" xr:uid="{00000000-0005-0000-0000-000089450000}"/>
    <cellStyle name="Output 8 2 26 2" xfId="17921" xr:uid="{00000000-0005-0000-0000-00008A450000}"/>
    <cellStyle name="Output 8 2 27" xfId="17922" xr:uid="{00000000-0005-0000-0000-00008B450000}"/>
    <cellStyle name="Output 8 2 3" xfId="17923" xr:uid="{00000000-0005-0000-0000-00008C450000}"/>
    <cellStyle name="Output 8 2 3 10" xfId="17924" xr:uid="{00000000-0005-0000-0000-00008D450000}"/>
    <cellStyle name="Output 8 2 3 10 2" xfId="17925" xr:uid="{00000000-0005-0000-0000-00008E450000}"/>
    <cellStyle name="Output 8 2 3 11" xfId="17926" xr:uid="{00000000-0005-0000-0000-00008F450000}"/>
    <cellStyle name="Output 8 2 3 11 2" xfId="17927" xr:uid="{00000000-0005-0000-0000-000090450000}"/>
    <cellStyle name="Output 8 2 3 12" xfId="17928" xr:uid="{00000000-0005-0000-0000-000091450000}"/>
    <cellStyle name="Output 8 2 3 12 2" xfId="17929" xr:uid="{00000000-0005-0000-0000-000092450000}"/>
    <cellStyle name="Output 8 2 3 13" xfId="17930" xr:uid="{00000000-0005-0000-0000-000093450000}"/>
    <cellStyle name="Output 8 2 3 13 2" xfId="17931" xr:uid="{00000000-0005-0000-0000-000094450000}"/>
    <cellStyle name="Output 8 2 3 14" xfId="17932" xr:uid="{00000000-0005-0000-0000-000095450000}"/>
    <cellStyle name="Output 8 2 3 14 2" xfId="17933" xr:uid="{00000000-0005-0000-0000-000096450000}"/>
    <cellStyle name="Output 8 2 3 15" xfId="17934" xr:uid="{00000000-0005-0000-0000-000097450000}"/>
    <cellStyle name="Output 8 2 3 15 2" xfId="17935" xr:uid="{00000000-0005-0000-0000-000098450000}"/>
    <cellStyle name="Output 8 2 3 16" xfId="17936" xr:uid="{00000000-0005-0000-0000-000099450000}"/>
    <cellStyle name="Output 8 2 3 16 2" xfId="17937" xr:uid="{00000000-0005-0000-0000-00009A450000}"/>
    <cellStyle name="Output 8 2 3 17" xfId="17938" xr:uid="{00000000-0005-0000-0000-00009B450000}"/>
    <cellStyle name="Output 8 2 3 17 2" xfId="17939" xr:uid="{00000000-0005-0000-0000-00009C450000}"/>
    <cellStyle name="Output 8 2 3 18" xfId="17940" xr:uid="{00000000-0005-0000-0000-00009D450000}"/>
    <cellStyle name="Output 8 2 3 18 2" xfId="17941" xr:uid="{00000000-0005-0000-0000-00009E450000}"/>
    <cellStyle name="Output 8 2 3 19" xfId="17942" xr:uid="{00000000-0005-0000-0000-00009F450000}"/>
    <cellStyle name="Output 8 2 3 19 2" xfId="17943" xr:uid="{00000000-0005-0000-0000-0000A0450000}"/>
    <cellStyle name="Output 8 2 3 2" xfId="17944" xr:uid="{00000000-0005-0000-0000-0000A1450000}"/>
    <cellStyle name="Output 8 2 3 2 10" xfId="17945" xr:uid="{00000000-0005-0000-0000-0000A2450000}"/>
    <cellStyle name="Output 8 2 3 2 10 2" xfId="17946" xr:uid="{00000000-0005-0000-0000-0000A3450000}"/>
    <cellStyle name="Output 8 2 3 2 11" xfId="17947" xr:uid="{00000000-0005-0000-0000-0000A4450000}"/>
    <cellStyle name="Output 8 2 3 2 11 2" xfId="17948" xr:uid="{00000000-0005-0000-0000-0000A5450000}"/>
    <cellStyle name="Output 8 2 3 2 12" xfId="17949" xr:uid="{00000000-0005-0000-0000-0000A6450000}"/>
    <cellStyle name="Output 8 2 3 2 12 2" xfId="17950" xr:uid="{00000000-0005-0000-0000-0000A7450000}"/>
    <cellStyle name="Output 8 2 3 2 13" xfId="17951" xr:uid="{00000000-0005-0000-0000-0000A8450000}"/>
    <cellStyle name="Output 8 2 3 2 13 2" xfId="17952" xr:uid="{00000000-0005-0000-0000-0000A9450000}"/>
    <cellStyle name="Output 8 2 3 2 14" xfId="17953" xr:uid="{00000000-0005-0000-0000-0000AA450000}"/>
    <cellStyle name="Output 8 2 3 2 14 2" xfId="17954" xr:uid="{00000000-0005-0000-0000-0000AB450000}"/>
    <cellStyle name="Output 8 2 3 2 15" xfId="17955" xr:uid="{00000000-0005-0000-0000-0000AC450000}"/>
    <cellStyle name="Output 8 2 3 2 15 2" xfId="17956" xr:uid="{00000000-0005-0000-0000-0000AD450000}"/>
    <cellStyle name="Output 8 2 3 2 16" xfId="17957" xr:uid="{00000000-0005-0000-0000-0000AE450000}"/>
    <cellStyle name="Output 8 2 3 2 16 2" xfId="17958" xr:uid="{00000000-0005-0000-0000-0000AF450000}"/>
    <cellStyle name="Output 8 2 3 2 17" xfId="17959" xr:uid="{00000000-0005-0000-0000-0000B0450000}"/>
    <cellStyle name="Output 8 2 3 2 17 2" xfId="17960" xr:uid="{00000000-0005-0000-0000-0000B1450000}"/>
    <cellStyle name="Output 8 2 3 2 18" xfId="17961" xr:uid="{00000000-0005-0000-0000-0000B2450000}"/>
    <cellStyle name="Output 8 2 3 2 18 2" xfId="17962" xr:uid="{00000000-0005-0000-0000-0000B3450000}"/>
    <cellStyle name="Output 8 2 3 2 19" xfId="17963" xr:uid="{00000000-0005-0000-0000-0000B4450000}"/>
    <cellStyle name="Output 8 2 3 2 2" xfId="17964" xr:uid="{00000000-0005-0000-0000-0000B5450000}"/>
    <cellStyle name="Output 8 2 3 2 2 2" xfId="17965" xr:uid="{00000000-0005-0000-0000-0000B6450000}"/>
    <cellStyle name="Output 8 2 3 2 3" xfId="17966" xr:uid="{00000000-0005-0000-0000-0000B7450000}"/>
    <cellStyle name="Output 8 2 3 2 3 2" xfId="17967" xr:uid="{00000000-0005-0000-0000-0000B8450000}"/>
    <cellStyle name="Output 8 2 3 2 4" xfId="17968" xr:uid="{00000000-0005-0000-0000-0000B9450000}"/>
    <cellStyle name="Output 8 2 3 2 4 2" xfId="17969" xr:uid="{00000000-0005-0000-0000-0000BA450000}"/>
    <cellStyle name="Output 8 2 3 2 5" xfId="17970" xr:uid="{00000000-0005-0000-0000-0000BB450000}"/>
    <cellStyle name="Output 8 2 3 2 5 2" xfId="17971" xr:uid="{00000000-0005-0000-0000-0000BC450000}"/>
    <cellStyle name="Output 8 2 3 2 6" xfId="17972" xr:uid="{00000000-0005-0000-0000-0000BD450000}"/>
    <cellStyle name="Output 8 2 3 2 6 2" xfId="17973" xr:uid="{00000000-0005-0000-0000-0000BE450000}"/>
    <cellStyle name="Output 8 2 3 2 7" xfId="17974" xr:uid="{00000000-0005-0000-0000-0000BF450000}"/>
    <cellStyle name="Output 8 2 3 2 7 2" xfId="17975" xr:uid="{00000000-0005-0000-0000-0000C0450000}"/>
    <cellStyle name="Output 8 2 3 2 8" xfId="17976" xr:uid="{00000000-0005-0000-0000-0000C1450000}"/>
    <cellStyle name="Output 8 2 3 2 8 2" xfId="17977" xr:uid="{00000000-0005-0000-0000-0000C2450000}"/>
    <cellStyle name="Output 8 2 3 2 9" xfId="17978" xr:uid="{00000000-0005-0000-0000-0000C3450000}"/>
    <cellStyle name="Output 8 2 3 2 9 2" xfId="17979" xr:uid="{00000000-0005-0000-0000-0000C4450000}"/>
    <cellStyle name="Output 8 2 3 20" xfId="17980" xr:uid="{00000000-0005-0000-0000-0000C5450000}"/>
    <cellStyle name="Output 8 2 3 3" xfId="17981" xr:uid="{00000000-0005-0000-0000-0000C6450000}"/>
    <cellStyle name="Output 8 2 3 3 10" xfId="17982" xr:uid="{00000000-0005-0000-0000-0000C7450000}"/>
    <cellStyle name="Output 8 2 3 3 10 2" xfId="17983" xr:uid="{00000000-0005-0000-0000-0000C8450000}"/>
    <cellStyle name="Output 8 2 3 3 11" xfId="17984" xr:uid="{00000000-0005-0000-0000-0000C9450000}"/>
    <cellStyle name="Output 8 2 3 3 11 2" xfId="17985" xr:uid="{00000000-0005-0000-0000-0000CA450000}"/>
    <cellStyle name="Output 8 2 3 3 12" xfId="17986" xr:uid="{00000000-0005-0000-0000-0000CB450000}"/>
    <cellStyle name="Output 8 2 3 3 12 2" xfId="17987" xr:uid="{00000000-0005-0000-0000-0000CC450000}"/>
    <cellStyle name="Output 8 2 3 3 13" xfId="17988" xr:uid="{00000000-0005-0000-0000-0000CD450000}"/>
    <cellStyle name="Output 8 2 3 3 13 2" xfId="17989" xr:uid="{00000000-0005-0000-0000-0000CE450000}"/>
    <cellStyle name="Output 8 2 3 3 14" xfId="17990" xr:uid="{00000000-0005-0000-0000-0000CF450000}"/>
    <cellStyle name="Output 8 2 3 3 14 2" xfId="17991" xr:uid="{00000000-0005-0000-0000-0000D0450000}"/>
    <cellStyle name="Output 8 2 3 3 15" xfId="17992" xr:uid="{00000000-0005-0000-0000-0000D1450000}"/>
    <cellStyle name="Output 8 2 3 3 15 2" xfId="17993" xr:uid="{00000000-0005-0000-0000-0000D2450000}"/>
    <cellStyle name="Output 8 2 3 3 16" xfId="17994" xr:uid="{00000000-0005-0000-0000-0000D3450000}"/>
    <cellStyle name="Output 8 2 3 3 16 2" xfId="17995" xr:uid="{00000000-0005-0000-0000-0000D4450000}"/>
    <cellStyle name="Output 8 2 3 3 17" xfId="17996" xr:uid="{00000000-0005-0000-0000-0000D5450000}"/>
    <cellStyle name="Output 8 2 3 3 17 2" xfId="17997" xr:uid="{00000000-0005-0000-0000-0000D6450000}"/>
    <cellStyle name="Output 8 2 3 3 18" xfId="17998" xr:uid="{00000000-0005-0000-0000-0000D7450000}"/>
    <cellStyle name="Output 8 2 3 3 18 2" xfId="17999" xr:uid="{00000000-0005-0000-0000-0000D8450000}"/>
    <cellStyle name="Output 8 2 3 3 19" xfId="18000" xr:uid="{00000000-0005-0000-0000-0000D9450000}"/>
    <cellStyle name="Output 8 2 3 3 2" xfId="18001" xr:uid="{00000000-0005-0000-0000-0000DA450000}"/>
    <cellStyle name="Output 8 2 3 3 2 2" xfId="18002" xr:uid="{00000000-0005-0000-0000-0000DB450000}"/>
    <cellStyle name="Output 8 2 3 3 3" xfId="18003" xr:uid="{00000000-0005-0000-0000-0000DC450000}"/>
    <cellStyle name="Output 8 2 3 3 3 2" xfId="18004" xr:uid="{00000000-0005-0000-0000-0000DD450000}"/>
    <cellStyle name="Output 8 2 3 3 4" xfId="18005" xr:uid="{00000000-0005-0000-0000-0000DE450000}"/>
    <cellStyle name="Output 8 2 3 3 4 2" xfId="18006" xr:uid="{00000000-0005-0000-0000-0000DF450000}"/>
    <cellStyle name="Output 8 2 3 3 5" xfId="18007" xr:uid="{00000000-0005-0000-0000-0000E0450000}"/>
    <cellStyle name="Output 8 2 3 3 5 2" xfId="18008" xr:uid="{00000000-0005-0000-0000-0000E1450000}"/>
    <cellStyle name="Output 8 2 3 3 6" xfId="18009" xr:uid="{00000000-0005-0000-0000-0000E2450000}"/>
    <cellStyle name="Output 8 2 3 3 6 2" xfId="18010" xr:uid="{00000000-0005-0000-0000-0000E3450000}"/>
    <cellStyle name="Output 8 2 3 3 7" xfId="18011" xr:uid="{00000000-0005-0000-0000-0000E4450000}"/>
    <cellStyle name="Output 8 2 3 3 7 2" xfId="18012" xr:uid="{00000000-0005-0000-0000-0000E5450000}"/>
    <cellStyle name="Output 8 2 3 3 8" xfId="18013" xr:uid="{00000000-0005-0000-0000-0000E6450000}"/>
    <cellStyle name="Output 8 2 3 3 8 2" xfId="18014" xr:uid="{00000000-0005-0000-0000-0000E7450000}"/>
    <cellStyle name="Output 8 2 3 3 9" xfId="18015" xr:uid="{00000000-0005-0000-0000-0000E8450000}"/>
    <cellStyle name="Output 8 2 3 3 9 2" xfId="18016" xr:uid="{00000000-0005-0000-0000-0000E9450000}"/>
    <cellStyle name="Output 8 2 3 4" xfId="18017" xr:uid="{00000000-0005-0000-0000-0000EA450000}"/>
    <cellStyle name="Output 8 2 3 4 10" xfId="18018" xr:uid="{00000000-0005-0000-0000-0000EB450000}"/>
    <cellStyle name="Output 8 2 3 4 10 2" xfId="18019" xr:uid="{00000000-0005-0000-0000-0000EC450000}"/>
    <cellStyle name="Output 8 2 3 4 11" xfId="18020" xr:uid="{00000000-0005-0000-0000-0000ED450000}"/>
    <cellStyle name="Output 8 2 3 4 11 2" xfId="18021" xr:uid="{00000000-0005-0000-0000-0000EE450000}"/>
    <cellStyle name="Output 8 2 3 4 12" xfId="18022" xr:uid="{00000000-0005-0000-0000-0000EF450000}"/>
    <cellStyle name="Output 8 2 3 4 12 2" xfId="18023" xr:uid="{00000000-0005-0000-0000-0000F0450000}"/>
    <cellStyle name="Output 8 2 3 4 13" xfId="18024" xr:uid="{00000000-0005-0000-0000-0000F1450000}"/>
    <cellStyle name="Output 8 2 3 4 13 2" xfId="18025" xr:uid="{00000000-0005-0000-0000-0000F2450000}"/>
    <cellStyle name="Output 8 2 3 4 14" xfId="18026" xr:uid="{00000000-0005-0000-0000-0000F3450000}"/>
    <cellStyle name="Output 8 2 3 4 14 2" xfId="18027" xr:uid="{00000000-0005-0000-0000-0000F4450000}"/>
    <cellStyle name="Output 8 2 3 4 15" xfId="18028" xr:uid="{00000000-0005-0000-0000-0000F5450000}"/>
    <cellStyle name="Output 8 2 3 4 15 2" xfId="18029" xr:uid="{00000000-0005-0000-0000-0000F6450000}"/>
    <cellStyle name="Output 8 2 3 4 16" xfId="18030" xr:uid="{00000000-0005-0000-0000-0000F7450000}"/>
    <cellStyle name="Output 8 2 3 4 2" xfId="18031" xr:uid="{00000000-0005-0000-0000-0000F8450000}"/>
    <cellStyle name="Output 8 2 3 4 2 2" xfId="18032" xr:uid="{00000000-0005-0000-0000-0000F9450000}"/>
    <cellStyle name="Output 8 2 3 4 3" xfId="18033" xr:uid="{00000000-0005-0000-0000-0000FA450000}"/>
    <cellStyle name="Output 8 2 3 4 3 2" xfId="18034" xr:uid="{00000000-0005-0000-0000-0000FB450000}"/>
    <cellStyle name="Output 8 2 3 4 4" xfId="18035" xr:uid="{00000000-0005-0000-0000-0000FC450000}"/>
    <cellStyle name="Output 8 2 3 4 4 2" xfId="18036" xr:uid="{00000000-0005-0000-0000-0000FD450000}"/>
    <cellStyle name="Output 8 2 3 4 5" xfId="18037" xr:uid="{00000000-0005-0000-0000-0000FE450000}"/>
    <cellStyle name="Output 8 2 3 4 5 2" xfId="18038" xr:uid="{00000000-0005-0000-0000-0000FF450000}"/>
    <cellStyle name="Output 8 2 3 4 6" xfId="18039" xr:uid="{00000000-0005-0000-0000-000000460000}"/>
    <cellStyle name="Output 8 2 3 4 6 2" xfId="18040" xr:uid="{00000000-0005-0000-0000-000001460000}"/>
    <cellStyle name="Output 8 2 3 4 7" xfId="18041" xr:uid="{00000000-0005-0000-0000-000002460000}"/>
    <cellStyle name="Output 8 2 3 4 7 2" xfId="18042" xr:uid="{00000000-0005-0000-0000-000003460000}"/>
    <cellStyle name="Output 8 2 3 4 8" xfId="18043" xr:uid="{00000000-0005-0000-0000-000004460000}"/>
    <cellStyle name="Output 8 2 3 4 8 2" xfId="18044" xr:uid="{00000000-0005-0000-0000-000005460000}"/>
    <cellStyle name="Output 8 2 3 4 9" xfId="18045" xr:uid="{00000000-0005-0000-0000-000006460000}"/>
    <cellStyle name="Output 8 2 3 4 9 2" xfId="18046" xr:uid="{00000000-0005-0000-0000-000007460000}"/>
    <cellStyle name="Output 8 2 3 5" xfId="18047" xr:uid="{00000000-0005-0000-0000-000008460000}"/>
    <cellStyle name="Output 8 2 3 5 10" xfId="18048" xr:uid="{00000000-0005-0000-0000-000009460000}"/>
    <cellStyle name="Output 8 2 3 5 10 2" xfId="18049" xr:uid="{00000000-0005-0000-0000-00000A460000}"/>
    <cellStyle name="Output 8 2 3 5 11" xfId="18050" xr:uid="{00000000-0005-0000-0000-00000B460000}"/>
    <cellStyle name="Output 8 2 3 5 11 2" xfId="18051" xr:uid="{00000000-0005-0000-0000-00000C460000}"/>
    <cellStyle name="Output 8 2 3 5 12" xfId="18052" xr:uid="{00000000-0005-0000-0000-00000D460000}"/>
    <cellStyle name="Output 8 2 3 5 12 2" xfId="18053" xr:uid="{00000000-0005-0000-0000-00000E460000}"/>
    <cellStyle name="Output 8 2 3 5 13" xfId="18054" xr:uid="{00000000-0005-0000-0000-00000F460000}"/>
    <cellStyle name="Output 8 2 3 5 13 2" xfId="18055" xr:uid="{00000000-0005-0000-0000-000010460000}"/>
    <cellStyle name="Output 8 2 3 5 14" xfId="18056" xr:uid="{00000000-0005-0000-0000-000011460000}"/>
    <cellStyle name="Output 8 2 3 5 14 2" xfId="18057" xr:uid="{00000000-0005-0000-0000-000012460000}"/>
    <cellStyle name="Output 8 2 3 5 15" xfId="18058" xr:uid="{00000000-0005-0000-0000-000013460000}"/>
    <cellStyle name="Output 8 2 3 5 15 2" xfId="18059" xr:uid="{00000000-0005-0000-0000-000014460000}"/>
    <cellStyle name="Output 8 2 3 5 16" xfId="18060" xr:uid="{00000000-0005-0000-0000-000015460000}"/>
    <cellStyle name="Output 8 2 3 5 2" xfId="18061" xr:uid="{00000000-0005-0000-0000-000016460000}"/>
    <cellStyle name="Output 8 2 3 5 2 2" xfId="18062" xr:uid="{00000000-0005-0000-0000-000017460000}"/>
    <cellStyle name="Output 8 2 3 5 3" xfId="18063" xr:uid="{00000000-0005-0000-0000-000018460000}"/>
    <cellStyle name="Output 8 2 3 5 3 2" xfId="18064" xr:uid="{00000000-0005-0000-0000-000019460000}"/>
    <cellStyle name="Output 8 2 3 5 4" xfId="18065" xr:uid="{00000000-0005-0000-0000-00001A460000}"/>
    <cellStyle name="Output 8 2 3 5 4 2" xfId="18066" xr:uid="{00000000-0005-0000-0000-00001B460000}"/>
    <cellStyle name="Output 8 2 3 5 5" xfId="18067" xr:uid="{00000000-0005-0000-0000-00001C460000}"/>
    <cellStyle name="Output 8 2 3 5 5 2" xfId="18068" xr:uid="{00000000-0005-0000-0000-00001D460000}"/>
    <cellStyle name="Output 8 2 3 5 6" xfId="18069" xr:uid="{00000000-0005-0000-0000-00001E460000}"/>
    <cellStyle name="Output 8 2 3 5 6 2" xfId="18070" xr:uid="{00000000-0005-0000-0000-00001F460000}"/>
    <cellStyle name="Output 8 2 3 5 7" xfId="18071" xr:uid="{00000000-0005-0000-0000-000020460000}"/>
    <cellStyle name="Output 8 2 3 5 7 2" xfId="18072" xr:uid="{00000000-0005-0000-0000-000021460000}"/>
    <cellStyle name="Output 8 2 3 5 8" xfId="18073" xr:uid="{00000000-0005-0000-0000-000022460000}"/>
    <cellStyle name="Output 8 2 3 5 8 2" xfId="18074" xr:uid="{00000000-0005-0000-0000-000023460000}"/>
    <cellStyle name="Output 8 2 3 5 9" xfId="18075" xr:uid="{00000000-0005-0000-0000-000024460000}"/>
    <cellStyle name="Output 8 2 3 5 9 2" xfId="18076" xr:uid="{00000000-0005-0000-0000-000025460000}"/>
    <cellStyle name="Output 8 2 3 6" xfId="18077" xr:uid="{00000000-0005-0000-0000-000026460000}"/>
    <cellStyle name="Output 8 2 3 6 10" xfId="18078" xr:uid="{00000000-0005-0000-0000-000027460000}"/>
    <cellStyle name="Output 8 2 3 6 10 2" xfId="18079" xr:uid="{00000000-0005-0000-0000-000028460000}"/>
    <cellStyle name="Output 8 2 3 6 11" xfId="18080" xr:uid="{00000000-0005-0000-0000-000029460000}"/>
    <cellStyle name="Output 8 2 3 6 11 2" xfId="18081" xr:uid="{00000000-0005-0000-0000-00002A460000}"/>
    <cellStyle name="Output 8 2 3 6 12" xfId="18082" xr:uid="{00000000-0005-0000-0000-00002B460000}"/>
    <cellStyle name="Output 8 2 3 6 12 2" xfId="18083" xr:uid="{00000000-0005-0000-0000-00002C460000}"/>
    <cellStyle name="Output 8 2 3 6 13" xfId="18084" xr:uid="{00000000-0005-0000-0000-00002D460000}"/>
    <cellStyle name="Output 8 2 3 6 13 2" xfId="18085" xr:uid="{00000000-0005-0000-0000-00002E460000}"/>
    <cellStyle name="Output 8 2 3 6 14" xfId="18086" xr:uid="{00000000-0005-0000-0000-00002F460000}"/>
    <cellStyle name="Output 8 2 3 6 14 2" xfId="18087" xr:uid="{00000000-0005-0000-0000-000030460000}"/>
    <cellStyle name="Output 8 2 3 6 15" xfId="18088" xr:uid="{00000000-0005-0000-0000-000031460000}"/>
    <cellStyle name="Output 8 2 3 6 2" xfId="18089" xr:uid="{00000000-0005-0000-0000-000032460000}"/>
    <cellStyle name="Output 8 2 3 6 2 2" xfId="18090" xr:uid="{00000000-0005-0000-0000-000033460000}"/>
    <cellStyle name="Output 8 2 3 6 3" xfId="18091" xr:uid="{00000000-0005-0000-0000-000034460000}"/>
    <cellStyle name="Output 8 2 3 6 3 2" xfId="18092" xr:uid="{00000000-0005-0000-0000-000035460000}"/>
    <cellStyle name="Output 8 2 3 6 4" xfId="18093" xr:uid="{00000000-0005-0000-0000-000036460000}"/>
    <cellStyle name="Output 8 2 3 6 4 2" xfId="18094" xr:uid="{00000000-0005-0000-0000-000037460000}"/>
    <cellStyle name="Output 8 2 3 6 5" xfId="18095" xr:uid="{00000000-0005-0000-0000-000038460000}"/>
    <cellStyle name="Output 8 2 3 6 5 2" xfId="18096" xr:uid="{00000000-0005-0000-0000-000039460000}"/>
    <cellStyle name="Output 8 2 3 6 6" xfId="18097" xr:uid="{00000000-0005-0000-0000-00003A460000}"/>
    <cellStyle name="Output 8 2 3 6 6 2" xfId="18098" xr:uid="{00000000-0005-0000-0000-00003B460000}"/>
    <cellStyle name="Output 8 2 3 6 7" xfId="18099" xr:uid="{00000000-0005-0000-0000-00003C460000}"/>
    <cellStyle name="Output 8 2 3 6 7 2" xfId="18100" xr:uid="{00000000-0005-0000-0000-00003D460000}"/>
    <cellStyle name="Output 8 2 3 6 8" xfId="18101" xr:uid="{00000000-0005-0000-0000-00003E460000}"/>
    <cellStyle name="Output 8 2 3 6 8 2" xfId="18102" xr:uid="{00000000-0005-0000-0000-00003F460000}"/>
    <cellStyle name="Output 8 2 3 6 9" xfId="18103" xr:uid="{00000000-0005-0000-0000-000040460000}"/>
    <cellStyle name="Output 8 2 3 6 9 2" xfId="18104" xr:uid="{00000000-0005-0000-0000-000041460000}"/>
    <cellStyle name="Output 8 2 3 7" xfId="18105" xr:uid="{00000000-0005-0000-0000-000042460000}"/>
    <cellStyle name="Output 8 2 3 7 2" xfId="18106" xr:uid="{00000000-0005-0000-0000-000043460000}"/>
    <cellStyle name="Output 8 2 3 8" xfId="18107" xr:uid="{00000000-0005-0000-0000-000044460000}"/>
    <cellStyle name="Output 8 2 3 8 2" xfId="18108" xr:uid="{00000000-0005-0000-0000-000045460000}"/>
    <cellStyle name="Output 8 2 3 9" xfId="18109" xr:uid="{00000000-0005-0000-0000-000046460000}"/>
    <cellStyle name="Output 8 2 3 9 2" xfId="18110" xr:uid="{00000000-0005-0000-0000-000047460000}"/>
    <cellStyle name="Output 8 2 4" xfId="18111" xr:uid="{00000000-0005-0000-0000-000048460000}"/>
    <cellStyle name="Output 8 2 4 10" xfId="18112" xr:uid="{00000000-0005-0000-0000-000049460000}"/>
    <cellStyle name="Output 8 2 4 10 2" xfId="18113" xr:uid="{00000000-0005-0000-0000-00004A460000}"/>
    <cellStyle name="Output 8 2 4 11" xfId="18114" xr:uid="{00000000-0005-0000-0000-00004B460000}"/>
    <cellStyle name="Output 8 2 4 11 2" xfId="18115" xr:uid="{00000000-0005-0000-0000-00004C460000}"/>
    <cellStyle name="Output 8 2 4 12" xfId="18116" xr:uid="{00000000-0005-0000-0000-00004D460000}"/>
    <cellStyle name="Output 8 2 4 12 2" xfId="18117" xr:uid="{00000000-0005-0000-0000-00004E460000}"/>
    <cellStyle name="Output 8 2 4 13" xfId="18118" xr:uid="{00000000-0005-0000-0000-00004F460000}"/>
    <cellStyle name="Output 8 2 4 13 2" xfId="18119" xr:uid="{00000000-0005-0000-0000-000050460000}"/>
    <cellStyle name="Output 8 2 4 14" xfId="18120" xr:uid="{00000000-0005-0000-0000-000051460000}"/>
    <cellStyle name="Output 8 2 4 14 2" xfId="18121" xr:uid="{00000000-0005-0000-0000-000052460000}"/>
    <cellStyle name="Output 8 2 4 15" xfId="18122" xr:uid="{00000000-0005-0000-0000-000053460000}"/>
    <cellStyle name="Output 8 2 4 15 2" xfId="18123" xr:uid="{00000000-0005-0000-0000-000054460000}"/>
    <cellStyle name="Output 8 2 4 16" xfId="18124" xr:uid="{00000000-0005-0000-0000-000055460000}"/>
    <cellStyle name="Output 8 2 4 16 2" xfId="18125" xr:uid="{00000000-0005-0000-0000-000056460000}"/>
    <cellStyle name="Output 8 2 4 17" xfId="18126" xr:uid="{00000000-0005-0000-0000-000057460000}"/>
    <cellStyle name="Output 8 2 4 17 2" xfId="18127" xr:uid="{00000000-0005-0000-0000-000058460000}"/>
    <cellStyle name="Output 8 2 4 18" xfId="18128" xr:uid="{00000000-0005-0000-0000-000059460000}"/>
    <cellStyle name="Output 8 2 4 18 2" xfId="18129" xr:uid="{00000000-0005-0000-0000-00005A460000}"/>
    <cellStyle name="Output 8 2 4 19" xfId="18130" xr:uid="{00000000-0005-0000-0000-00005B460000}"/>
    <cellStyle name="Output 8 2 4 19 2" xfId="18131" xr:uid="{00000000-0005-0000-0000-00005C460000}"/>
    <cellStyle name="Output 8 2 4 2" xfId="18132" xr:uid="{00000000-0005-0000-0000-00005D460000}"/>
    <cellStyle name="Output 8 2 4 2 10" xfId="18133" xr:uid="{00000000-0005-0000-0000-00005E460000}"/>
    <cellStyle name="Output 8 2 4 2 10 2" xfId="18134" xr:uid="{00000000-0005-0000-0000-00005F460000}"/>
    <cellStyle name="Output 8 2 4 2 11" xfId="18135" xr:uid="{00000000-0005-0000-0000-000060460000}"/>
    <cellStyle name="Output 8 2 4 2 11 2" xfId="18136" xr:uid="{00000000-0005-0000-0000-000061460000}"/>
    <cellStyle name="Output 8 2 4 2 12" xfId="18137" xr:uid="{00000000-0005-0000-0000-000062460000}"/>
    <cellStyle name="Output 8 2 4 2 12 2" xfId="18138" xr:uid="{00000000-0005-0000-0000-000063460000}"/>
    <cellStyle name="Output 8 2 4 2 13" xfId="18139" xr:uid="{00000000-0005-0000-0000-000064460000}"/>
    <cellStyle name="Output 8 2 4 2 13 2" xfId="18140" xr:uid="{00000000-0005-0000-0000-000065460000}"/>
    <cellStyle name="Output 8 2 4 2 14" xfId="18141" xr:uid="{00000000-0005-0000-0000-000066460000}"/>
    <cellStyle name="Output 8 2 4 2 14 2" xfId="18142" xr:uid="{00000000-0005-0000-0000-000067460000}"/>
    <cellStyle name="Output 8 2 4 2 15" xfId="18143" xr:uid="{00000000-0005-0000-0000-000068460000}"/>
    <cellStyle name="Output 8 2 4 2 15 2" xfId="18144" xr:uid="{00000000-0005-0000-0000-000069460000}"/>
    <cellStyle name="Output 8 2 4 2 16" xfId="18145" xr:uid="{00000000-0005-0000-0000-00006A460000}"/>
    <cellStyle name="Output 8 2 4 2 16 2" xfId="18146" xr:uid="{00000000-0005-0000-0000-00006B460000}"/>
    <cellStyle name="Output 8 2 4 2 17" xfId="18147" xr:uid="{00000000-0005-0000-0000-00006C460000}"/>
    <cellStyle name="Output 8 2 4 2 17 2" xfId="18148" xr:uid="{00000000-0005-0000-0000-00006D460000}"/>
    <cellStyle name="Output 8 2 4 2 18" xfId="18149" xr:uid="{00000000-0005-0000-0000-00006E460000}"/>
    <cellStyle name="Output 8 2 4 2 18 2" xfId="18150" xr:uid="{00000000-0005-0000-0000-00006F460000}"/>
    <cellStyle name="Output 8 2 4 2 19" xfId="18151" xr:uid="{00000000-0005-0000-0000-000070460000}"/>
    <cellStyle name="Output 8 2 4 2 2" xfId="18152" xr:uid="{00000000-0005-0000-0000-000071460000}"/>
    <cellStyle name="Output 8 2 4 2 2 2" xfId="18153" xr:uid="{00000000-0005-0000-0000-000072460000}"/>
    <cellStyle name="Output 8 2 4 2 3" xfId="18154" xr:uid="{00000000-0005-0000-0000-000073460000}"/>
    <cellStyle name="Output 8 2 4 2 3 2" xfId="18155" xr:uid="{00000000-0005-0000-0000-000074460000}"/>
    <cellStyle name="Output 8 2 4 2 4" xfId="18156" xr:uid="{00000000-0005-0000-0000-000075460000}"/>
    <cellStyle name="Output 8 2 4 2 4 2" xfId="18157" xr:uid="{00000000-0005-0000-0000-000076460000}"/>
    <cellStyle name="Output 8 2 4 2 5" xfId="18158" xr:uid="{00000000-0005-0000-0000-000077460000}"/>
    <cellStyle name="Output 8 2 4 2 5 2" xfId="18159" xr:uid="{00000000-0005-0000-0000-000078460000}"/>
    <cellStyle name="Output 8 2 4 2 6" xfId="18160" xr:uid="{00000000-0005-0000-0000-000079460000}"/>
    <cellStyle name="Output 8 2 4 2 6 2" xfId="18161" xr:uid="{00000000-0005-0000-0000-00007A460000}"/>
    <cellStyle name="Output 8 2 4 2 7" xfId="18162" xr:uid="{00000000-0005-0000-0000-00007B460000}"/>
    <cellStyle name="Output 8 2 4 2 7 2" xfId="18163" xr:uid="{00000000-0005-0000-0000-00007C460000}"/>
    <cellStyle name="Output 8 2 4 2 8" xfId="18164" xr:uid="{00000000-0005-0000-0000-00007D460000}"/>
    <cellStyle name="Output 8 2 4 2 8 2" xfId="18165" xr:uid="{00000000-0005-0000-0000-00007E460000}"/>
    <cellStyle name="Output 8 2 4 2 9" xfId="18166" xr:uid="{00000000-0005-0000-0000-00007F460000}"/>
    <cellStyle name="Output 8 2 4 2 9 2" xfId="18167" xr:uid="{00000000-0005-0000-0000-000080460000}"/>
    <cellStyle name="Output 8 2 4 20" xfId="18168" xr:uid="{00000000-0005-0000-0000-000081460000}"/>
    <cellStyle name="Output 8 2 4 3" xfId="18169" xr:uid="{00000000-0005-0000-0000-000082460000}"/>
    <cellStyle name="Output 8 2 4 3 10" xfId="18170" xr:uid="{00000000-0005-0000-0000-000083460000}"/>
    <cellStyle name="Output 8 2 4 3 10 2" xfId="18171" xr:uid="{00000000-0005-0000-0000-000084460000}"/>
    <cellStyle name="Output 8 2 4 3 11" xfId="18172" xr:uid="{00000000-0005-0000-0000-000085460000}"/>
    <cellStyle name="Output 8 2 4 3 11 2" xfId="18173" xr:uid="{00000000-0005-0000-0000-000086460000}"/>
    <cellStyle name="Output 8 2 4 3 12" xfId="18174" xr:uid="{00000000-0005-0000-0000-000087460000}"/>
    <cellStyle name="Output 8 2 4 3 12 2" xfId="18175" xr:uid="{00000000-0005-0000-0000-000088460000}"/>
    <cellStyle name="Output 8 2 4 3 13" xfId="18176" xr:uid="{00000000-0005-0000-0000-000089460000}"/>
    <cellStyle name="Output 8 2 4 3 13 2" xfId="18177" xr:uid="{00000000-0005-0000-0000-00008A460000}"/>
    <cellStyle name="Output 8 2 4 3 14" xfId="18178" xr:uid="{00000000-0005-0000-0000-00008B460000}"/>
    <cellStyle name="Output 8 2 4 3 14 2" xfId="18179" xr:uid="{00000000-0005-0000-0000-00008C460000}"/>
    <cellStyle name="Output 8 2 4 3 15" xfId="18180" xr:uid="{00000000-0005-0000-0000-00008D460000}"/>
    <cellStyle name="Output 8 2 4 3 15 2" xfId="18181" xr:uid="{00000000-0005-0000-0000-00008E460000}"/>
    <cellStyle name="Output 8 2 4 3 16" xfId="18182" xr:uid="{00000000-0005-0000-0000-00008F460000}"/>
    <cellStyle name="Output 8 2 4 3 16 2" xfId="18183" xr:uid="{00000000-0005-0000-0000-000090460000}"/>
    <cellStyle name="Output 8 2 4 3 17" xfId="18184" xr:uid="{00000000-0005-0000-0000-000091460000}"/>
    <cellStyle name="Output 8 2 4 3 17 2" xfId="18185" xr:uid="{00000000-0005-0000-0000-000092460000}"/>
    <cellStyle name="Output 8 2 4 3 18" xfId="18186" xr:uid="{00000000-0005-0000-0000-000093460000}"/>
    <cellStyle name="Output 8 2 4 3 2" xfId="18187" xr:uid="{00000000-0005-0000-0000-000094460000}"/>
    <cellStyle name="Output 8 2 4 3 2 2" xfId="18188" xr:uid="{00000000-0005-0000-0000-000095460000}"/>
    <cellStyle name="Output 8 2 4 3 3" xfId="18189" xr:uid="{00000000-0005-0000-0000-000096460000}"/>
    <cellStyle name="Output 8 2 4 3 3 2" xfId="18190" xr:uid="{00000000-0005-0000-0000-000097460000}"/>
    <cellStyle name="Output 8 2 4 3 4" xfId="18191" xr:uid="{00000000-0005-0000-0000-000098460000}"/>
    <cellStyle name="Output 8 2 4 3 4 2" xfId="18192" xr:uid="{00000000-0005-0000-0000-000099460000}"/>
    <cellStyle name="Output 8 2 4 3 5" xfId="18193" xr:uid="{00000000-0005-0000-0000-00009A460000}"/>
    <cellStyle name="Output 8 2 4 3 5 2" xfId="18194" xr:uid="{00000000-0005-0000-0000-00009B460000}"/>
    <cellStyle name="Output 8 2 4 3 6" xfId="18195" xr:uid="{00000000-0005-0000-0000-00009C460000}"/>
    <cellStyle name="Output 8 2 4 3 6 2" xfId="18196" xr:uid="{00000000-0005-0000-0000-00009D460000}"/>
    <cellStyle name="Output 8 2 4 3 7" xfId="18197" xr:uid="{00000000-0005-0000-0000-00009E460000}"/>
    <cellStyle name="Output 8 2 4 3 7 2" xfId="18198" xr:uid="{00000000-0005-0000-0000-00009F460000}"/>
    <cellStyle name="Output 8 2 4 3 8" xfId="18199" xr:uid="{00000000-0005-0000-0000-0000A0460000}"/>
    <cellStyle name="Output 8 2 4 3 8 2" xfId="18200" xr:uid="{00000000-0005-0000-0000-0000A1460000}"/>
    <cellStyle name="Output 8 2 4 3 9" xfId="18201" xr:uid="{00000000-0005-0000-0000-0000A2460000}"/>
    <cellStyle name="Output 8 2 4 3 9 2" xfId="18202" xr:uid="{00000000-0005-0000-0000-0000A3460000}"/>
    <cellStyle name="Output 8 2 4 4" xfId="18203" xr:uid="{00000000-0005-0000-0000-0000A4460000}"/>
    <cellStyle name="Output 8 2 4 4 10" xfId="18204" xr:uid="{00000000-0005-0000-0000-0000A5460000}"/>
    <cellStyle name="Output 8 2 4 4 10 2" xfId="18205" xr:uid="{00000000-0005-0000-0000-0000A6460000}"/>
    <cellStyle name="Output 8 2 4 4 11" xfId="18206" xr:uid="{00000000-0005-0000-0000-0000A7460000}"/>
    <cellStyle name="Output 8 2 4 4 11 2" xfId="18207" xr:uid="{00000000-0005-0000-0000-0000A8460000}"/>
    <cellStyle name="Output 8 2 4 4 12" xfId="18208" xr:uid="{00000000-0005-0000-0000-0000A9460000}"/>
    <cellStyle name="Output 8 2 4 4 12 2" xfId="18209" xr:uid="{00000000-0005-0000-0000-0000AA460000}"/>
    <cellStyle name="Output 8 2 4 4 13" xfId="18210" xr:uid="{00000000-0005-0000-0000-0000AB460000}"/>
    <cellStyle name="Output 8 2 4 4 13 2" xfId="18211" xr:uid="{00000000-0005-0000-0000-0000AC460000}"/>
    <cellStyle name="Output 8 2 4 4 14" xfId="18212" xr:uid="{00000000-0005-0000-0000-0000AD460000}"/>
    <cellStyle name="Output 8 2 4 4 14 2" xfId="18213" xr:uid="{00000000-0005-0000-0000-0000AE460000}"/>
    <cellStyle name="Output 8 2 4 4 15" xfId="18214" xr:uid="{00000000-0005-0000-0000-0000AF460000}"/>
    <cellStyle name="Output 8 2 4 4 15 2" xfId="18215" xr:uid="{00000000-0005-0000-0000-0000B0460000}"/>
    <cellStyle name="Output 8 2 4 4 16" xfId="18216" xr:uid="{00000000-0005-0000-0000-0000B1460000}"/>
    <cellStyle name="Output 8 2 4 4 2" xfId="18217" xr:uid="{00000000-0005-0000-0000-0000B2460000}"/>
    <cellStyle name="Output 8 2 4 4 2 2" xfId="18218" xr:uid="{00000000-0005-0000-0000-0000B3460000}"/>
    <cellStyle name="Output 8 2 4 4 3" xfId="18219" xr:uid="{00000000-0005-0000-0000-0000B4460000}"/>
    <cellStyle name="Output 8 2 4 4 3 2" xfId="18220" xr:uid="{00000000-0005-0000-0000-0000B5460000}"/>
    <cellStyle name="Output 8 2 4 4 4" xfId="18221" xr:uid="{00000000-0005-0000-0000-0000B6460000}"/>
    <cellStyle name="Output 8 2 4 4 4 2" xfId="18222" xr:uid="{00000000-0005-0000-0000-0000B7460000}"/>
    <cellStyle name="Output 8 2 4 4 5" xfId="18223" xr:uid="{00000000-0005-0000-0000-0000B8460000}"/>
    <cellStyle name="Output 8 2 4 4 5 2" xfId="18224" xr:uid="{00000000-0005-0000-0000-0000B9460000}"/>
    <cellStyle name="Output 8 2 4 4 6" xfId="18225" xr:uid="{00000000-0005-0000-0000-0000BA460000}"/>
    <cellStyle name="Output 8 2 4 4 6 2" xfId="18226" xr:uid="{00000000-0005-0000-0000-0000BB460000}"/>
    <cellStyle name="Output 8 2 4 4 7" xfId="18227" xr:uid="{00000000-0005-0000-0000-0000BC460000}"/>
    <cellStyle name="Output 8 2 4 4 7 2" xfId="18228" xr:uid="{00000000-0005-0000-0000-0000BD460000}"/>
    <cellStyle name="Output 8 2 4 4 8" xfId="18229" xr:uid="{00000000-0005-0000-0000-0000BE460000}"/>
    <cellStyle name="Output 8 2 4 4 8 2" xfId="18230" xr:uid="{00000000-0005-0000-0000-0000BF460000}"/>
    <cellStyle name="Output 8 2 4 4 9" xfId="18231" xr:uid="{00000000-0005-0000-0000-0000C0460000}"/>
    <cellStyle name="Output 8 2 4 4 9 2" xfId="18232" xr:uid="{00000000-0005-0000-0000-0000C1460000}"/>
    <cellStyle name="Output 8 2 4 5" xfId="18233" xr:uid="{00000000-0005-0000-0000-0000C2460000}"/>
    <cellStyle name="Output 8 2 4 5 10" xfId="18234" xr:uid="{00000000-0005-0000-0000-0000C3460000}"/>
    <cellStyle name="Output 8 2 4 5 10 2" xfId="18235" xr:uid="{00000000-0005-0000-0000-0000C4460000}"/>
    <cellStyle name="Output 8 2 4 5 11" xfId="18236" xr:uid="{00000000-0005-0000-0000-0000C5460000}"/>
    <cellStyle name="Output 8 2 4 5 11 2" xfId="18237" xr:uid="{00000000-0005-0000-0000-0000C6460000}"/>
    <cellStyle name="Output 8 2 4 5 12" xfId="18238" xr:uid="{00000000-0005-0000-0000-0000C7460000}"/>
    <cellStyle name="Output 8 2 4 5 12 2" xfId="18239" xr:uid="{00000000-0005-0000-0000-0000C8460000}"/>
    <cellStyle name="Output 8 2 4 5 13" xfId="18240" xr:uid="{00000000-0005-0000-0000-0000C9460000}"/>
    <cellStyle name="Output 8 2 4 5 13 2" xfId="18241" xr:uid="{00000000-0005-0000-0000-0000CA460000}"/>
    <cellStyle name="Output 8 2 4 5 14" xfId="18242" xr:uid="{00000000-0005-0000-0000-0000CB460000}"/>
    <cellStyle name="Output 8 2 4 5 14 2" xfId="18243" xr:uid="{00000000-0005-0000-0000-0000CC460000}"/>
    <cellStyle name="Output 8 2 4 5 15" xfId="18244" xr:uid="{00000000-0005-0000-0000-0000CD460000}"/>
    <cellStyle name="Output 8 2 4 5 15 2" xfId="18245" xr:uid="{00000000-0005-0000-0000-0000CE460000}"/>
    <cellStyle name="Output 8 2 4 5 16" xfId="18246" xr:uid="{00000000-0005-0000-0000-0000CF460000}"/>
    <cellStyle name="Output 8 2 4 5 2" xfId="18247" xr:uid="{00000000-0005-0000-0000-0000D0460000}"/>
    <cellStyle name="Output 8 2 4 5 2 2" xfId="18248" xr:uid="{00000000-0005-0000-0000-0000D1460000}"/>
    <cellStyle name="Output 8 2 4 5 3" xfId="18249" xr:uid="{00000000-0005-0000-0000-0000D2460000}"/>
    <cellStyle name="Output 8 2 4 5 3 2" xfId="18250" xr:uid="{00000000-0005-0000-0000-0000D3460000}"/>
    <cellStyle name="Output 8 2 4 5 4" xfId="18251" xr:uid="{00000000-0005-0000-0000-0000D4460000}"/>
    <cellStyle name="Output 8 2 4 5 4 2" xfId="18252" xr:uid="{00000000-0005-0000-0000-0000D5460000}"/>
    <cellStyle name="Output 8 2 4 5 5" xfId="18253" xr:uid="{00000000-0005-0000-0000-0000D6460000}"/>
    <cellStyle name="Output 8 2 4 5 5 2" xfId="18254" xr:uid="{00000000-0005-0000-0000-0000D7460000}"/>
    <cellStyle name="Output 8 2 4 5 6" xfId="18255" xr:uid="{00000000-0005-0000-0000-0000D8460000}"/>
    <cellStyle name="Output 8 2 4 5 6 2" xfId="18256" xr:uid="{00000000-0005-0000-0000-0000D9460000}"/>
    <cellStyle name="Output 8 2 4 5 7" xfId="18257" xr:uid="{00000000-0005-0000-0000-0000DA460000}"/>
    <cellStyle name="Output 8 2 4 5 7 2" xfId="18258" xr:uid="{00000000-0005-0000-0000-0000DB460000}"/>
    <cellStyle name="Output 8 2 4 5 8" xfId="18259" xr:uid="{00000000-0005-0000-0000-0000DC460000}"/>
    <cellStyle name="Output 8 2 4 5 8 2" xfId="18260" xr:uid="{00000000-0005-0000-0000-0000DD460000}"/>
    <cellStyle name="Output 8 2 4 5 9" xfId="18261" xr:uid="{00000000-0005-0000-0000-0000DE460000}"/>
    <cellStyle name="Output 8 2 4 5 9 2" xfId="18262" xr:uid="{00000000-0005-0000-0000-0000DF460000}"/>
    <cellStyle name="Output 8 2 4 6" xfId="18263" xr:uid="{00000000-0005-0000-0000-0000E0460000}"/>
    <cellStyle name="Output 8 2 4 6 10" xfId="18264" xr:uid="{00000000-0005-0000-0000-0000E1460000}"/>
    <cellStyle name="Output 8 2 4 6 10 2" xfId="18265" xr:uid="{00000000-0005-0000-0000-0000E2460000}"/>
    <cellStyle name="Output 8 2 4 6 11" xfId="18266" xr:uid="{00000000-0005-0000-0000-0000E3460000}"/>
    <cellStyle name="Output 8 2 4 6 11 2" xfId="18267" xr:uid="{00000000-0005-0000-0000-0000E4460000}"/>
    <cellStyle name="Output 8 2 4 6 12" xfId="18268" xr:uid="{00000000-0005-0000-0000-0000E5460000}"/>
    <cellStyle name="Output 8 2 4 6 12 2" xfId="18269" xr:uid="{00000000-0005-0000-0000-0000E6460000}"/>
    <cellStyle name="Output 8 2 4 6 13" xfId="18270" xr:uid="{00000000-0005-0000-0000-0000E7460000}"/>
    <cellStyle name="Output 8 2 4 6 13 2" xfId="18271" xr:uid="{00000000-0005-0000-0000-0000E8460000}"/>
    <cellStyle name="Output 8 2 4 6 14" xfId="18272" xr:uid="{00000000-0005-0000-0000-0000E9460000}"/>
    <cellStyle name="Output 8 2 4 6 14 2" xfId="18273" xr:uid="{00000000-0005-0000-0000-0000EA460000}"/>
    <cellStyle name="Output 8 2 4 6 15" xfId="18274" xr:uid="{00000000-0005-0000-0000-0000EB460000}"/>
    <cellStyle name="Output 8 2 4 6 2" xfId="18275" xr:uid="{00000000-0005-0000-0000-0000EC460000}"/>
    <cellStyle name="Output 8 2 4 6 2 2" xfId="18276" xr:uid="{00000000-0005-0000-0000-0000ED460000}"/>
    <cellStyle name="Output 8 2 4 6 3" xfId="18277" xr:uid="{00000000-0005-0000-0000-0000EE460000}"/>
    <cellStyle name="Output 8 2 4 6 3 2" xfId="18278" xr:uid="{00000000-0005-0000-0000-0000EF460000}"/>
    <cellStyle name="Output 8 2 4 6 4" xfId="18279" xr:uid="{00000000-0005-0000-0000-0000F0460000}"/>
    <cellStyle name="Output 8 2 4 6 4 2" xfId="18280" xr:uid="{00000000-0005-0000-0000-0000F1460000}"/>
    <cellStyle name="Output 8 2 4 6 5" xfId="18281" xr:uid="{00000000-0005-0000-0000-0000F2460000}"/>
    <cellStyle name="Output 8 2 4 6 5 2" xfId="18282" xr:uid="{00000000-0005-0000-0000-0000F3460000}"/>
    <cellStyle name="Output 8 2 4 6 6" xfId="18283" xr:uid="{00000000-0005-0000-0000-0000F4460000}"/>
    <cellStyle name="Output 8 2 4 6 6 2" xfId="18284" xr:uid="{00000000-0005-0000-0000-0000F5460000}"/>
    <cellStyle name="Output 8 2 4 6 7" xfId="18285" xr:uid="{00000000-0005-0000-0000-0000F6460000}"/>
    <cellStyle name="Output 8 2 4 6 7 2" xfId="18286" xr:uid="{00000000-0005-0000-0000-0000F7460000}"/>
    <cellStyle name="Output 8 2 4 6 8" xfId="18287" xr:uid="{00000000-0005-0000-0000-0000F8460000}"/>
    <cellStyle name="Output 8 2 4 6 8 2" xfId="18288" xr:uid="{00000000-0005-0000-0000-0000F9460000}"/>
    <cellStyle name="Output 8 2 4 6 9" xfId="18289" xr:uid="{00000000-0005-0000-0000-0000FA460000}"/>
    <cellStyle name="Output 8 2 4 6 9 2" xfId="18290" xr:uid="{00000000-0005-0000-0000-0000FB460000}"/>
    <cellStyle name="Output 8 2 4 7" xfId="18291" xr:uid="{00000000-0005-0000-0000-0000FC460000}"/>
    <cellStyle name="Output 8 2 4 7 2" xfId="18292" xr:uid="{00000000-0005-0000-0000-0000FD460000}"/>
    <cellStyle name="Output 8 2 4 8" xfId="18293" xr:uid="{00000000-0005-0000-0000-0000FE460000}"/>
    <cellStyle name="Output 8 2 4 8 2" xfId="18294" xr:uid="{00000000-0005-0000-0000-0000FF460000}"/>
    <cellStyle name="Output 8 2 4 9" xfId="18295" xr:uid="{00000000-0005-0000-0000-000000470000}"/>
    <cellStyle name="Output 8 2 4 9 2" xfId="18296" xr:uid="{00000000-0005-0000-0000-000001470000}"/>
    <cellStyle name="Output 8 2 5" xfId="18297" xr:uid="{00000000-0005-0000-0000-000002470000}"/>
    <cellStyle name="Output 8 2 5 10" xfId="18298" xr:uid="{00000000-0005-0000-0000-000003470000}"/>
    <cellStyle name="Output 8 2 5 10 2" xfId="18299" xr:uid="{00000000-0005-0000-0000-000004470000}"/>
    <cellStyle name="Output 8 2 5 11" xfId="18300" xr:uid="{00000000-0005-0000-0000-000005470000}"/>
    <cellStyle name="Output 8 2 5 11 2" xfId="18301" xr:uid="{00000000-0005-0000-0000-000006470000}"/>
    <cellStyle name="Output 8 2 5 12" xfId="18302" xr:uid="{00000000-0005-0000-0000-000007470000}"/>
    <cellStyle name="Output 8 2 5 12 2" xfId="18303" xr:uid="{00000000-0005-0000-0000-000008470000}"/>
    <cellStyle name="Output 8 2 5 13" xfId="18304" xr:uid="{00000000-0005-0000-0000-000009470000}"/>
    <cellStyle name="Output 8 2 5 13 2" xfId="18305" xr:uid="{00000000-0005-0000-0000-00000A470000}"/>
    <cellStyle name="Output 8 2 5 14" xfId="18306" xr:uid="{00000000-0005-0000-0000-00000B470000}"/>
    <cellStyle name="Output 8 2 5 14 2" xfId="18307" xr:uid="{00000000-0005-0000-0000-00000C470000}"/>
    <cellStyle name="Output 8 2 5 15" xfId="18308" xr:uid="{00000000-0005-0000-0000-00000D470000}"/>
    <cellStyle name="Output 8 2 5 15 2" xfId="18309" xr:uid="{00000000-0005-0000-0000-00000E470000}"/>
    <cellStyle name="Output 8 2 5 16" xfId="18310" xr:uid="{00000000-0005-0000-0000-00000F470000}"/>
    <cellStyle name="Output 8 2 5 16 2" xfId="18311" xr:uid="{00000000-0005-0000-0000-000010470000}"/>
    <cellStyle name="Output 8 2 5 17" xfId="18312" xr:uid="{00000000-0005-0000-0000-000011470000}"/>
    <cellStyle name="Output 8 2 5 17 2" xfId="18313" xr:uid="{00000000-0005-0000-0000-000012470000}"/>
    <cellStyle name="Output 8 2 5 18" xfId="18314" xr:uid="{00000000-0005-0000-0000-000013470000}"/>
    <cellStyle name="Output 8 2 5 18 2" xfId="18315" xr:uid="{00000000-0005-0000-0000-000014470000}"/>
    <cellStyle name="Output 8 2 5 19" xfId="18316" xr:uid="{00000000-0005-0000-0000-000015470000}"/>
    <cellStyle name="Output 8 2 5 2" xfId="18317" xr:uid="{00000000-0005-0000-0000-000016470000}"/>
    <cellStyle name="Output 8 2 5 2 10" xfId="18318" xr:uid="{00000000-0005-0000-0000-000017470000}"/>
    <cellStyle name="Output 8 2 5 2 10 2" xfId="18319" xr:uid="{00000000-0005-0000-0000-000018470000}"/>
    <cellStyle name="Output 8 2 5 2 11" xfId="18320" xr:uid="{00000000-0005-0000-0000-000019470000}"/>
    <cellStyle name="Output 8 2 5 2 11 2" xfId="18321" xr:uid="{00000000-0005-0000-0000-00001A470000}"/>
    <cellStyle name="Output 8 2 5 2 12" xfId="18322" xr:uid="{00000000-0005-0000-0000-00001B470000}"/>
    <cellStyle name="Output 8 2 5 2 12 2" xfId="18323" xr:uid="{00000000-0005-0000-0000-00001C470000}"/>
    <cellStyle name="Output 8 2 5 2 13" xfId="18324" xr:uid="{00000000-0005-0000-0000-00001D470000}"/>
    <cellStyle name="Output 8 2 5 2 13 2" xfId="18325" xr:uid="{00000000-0005-0000-0000-00001E470000}"/>
    <cellStyle name="Output 8 2 5 2 14" xfId="18326" xr:uid="{00000000-0005-0000-0000-00001F470000}"/>
    <cellStyle name="Output 8 2 5 2 14 2" xfId="18327" xr:uid="{00000000-0005-0000-0000-000020470000}"/>
    <cellStyle name="Output 8 2 5 2 15" xfId="18328" xr:uid="{00000000-0005-0000-0000-000021470000}"/>
    <cellStyle name="Output 8 2 5 2 15 2" xfId="18329" xr:uid="{00000000-0005-0000-0000-000022470000}"/>
    <cellStyle name="Output 8 2 5 2 16" xfId="18330" xr:uid="{00000000-0005-0000-0000-000023470000}"/>
    <cellStyle name="Output 8 2 5 2 16 2" xfId="18331" xr:uid="{00000000-0005-0000-0000-000024470000}"/>
    <cellStyle name="Output 8 2 5 2 17" xfId="18332" xr:uid="{00000000-0005-0000-0000-000025470000}"/>
    <cellStyle name="Output 8 2 5 2 17 2" xfId="18333" xr:uid="{00000000-0005-0000-0000-000026470000}"/>
    <cellStyle name="Output 8 2 5 2 18" xfId="18334" xr:uid="{00000000-0005-0000-0000-000027470000}"/>
    <cellStyle name="Output 8 2 5 2 2" xfId="18335" xr:uid="{00000000-0005-0000-0000-000028470000}"/>
    <cellStyle name="Output 8 2 5 2 2 2" xfId="18336" xr:uid="{00000000-0005-0000-0000-000029470000}"/>
    <cellStyle name="Output 8 2 5 2 3" xfId="18337" xr:uid="{00000000-0005-0000-0000-00002A470000}"/>
    <cellStyle name="Output 8 2 5 2 3 2" xfId="18338" xr:uid="{00000000-0005-0000-0000-00002B470000}"/>
    <cellStyle name="Output 8 2 5 2 4" xfId="18339" xr:uid="{00000000-0005-0000-0000-00002C470000}"/>
    <cellStyle name="Output 8 2 5 2 4 2" xfId="18340" xr:uid="{00000000-0005-0000-0000-00002D470000}"/>
    <cellStyle name="Output 8 2 5 2 5" xfId="18341" xr:uid="{00000000-0005-0000-0000-00002E470000}"/>
    <cellStyle name="Output 8 2 5 2 5 2" xfId="18342" xr:uid="{00000000-0005-0000-0000-00002F470000}"/>
    <cellStyle name="Output 8 2 5 2 6" xfId="18343" xr:uid="{00000000-0005-0000-0000-000030470000}"/>
    <cellStyle name="Output 8 2 5 2 6 2" xfId="18344" xr:uid="{00000000-0005-0000-0000-000031470000}"/>
    <cellStyle name="Output 8 2 5 2 7" xfId="18345" xr:uid="{00000000-0005-0000-0000-000032470000}"/>
    <cellStyle name="Output 8 2 5 2 7 2" xfId="18346" xr:uid="{00000000-0005-0000-0000-000033470000}"/>
    <cellStyle name="Output 8 2 5 2 8" xfId="18347" xr:uid="{00000000-0005-0000-0000-000034470000}"/>
    <cellStyle name="Output 8 2 5 2 8 2" xfId="18348" xr:uid="{00000000-0005-0000-0000-000035470000}"/>
    <cellStyle name="Output 8 2 5 2 9" xfId="18349" xr:uid="{00000000-0005-0000-0000-000036470000}"/>
    <cellStyle name="Output 8 2 5 2 9 2" xfId="18350" xr:uid="{00000000-0005-0000-0000-000037470000}"/>
    <cellStyle name="Output 8 2 5 3" xfId="18351" xr:uid="{00000000-0005-0000-0000-000038470000}"/>
    <cellStyle name="Output 8 2 5 3 10" xfId="18352" xr:uid="{00000000-0005-0000-0000-000039470000}"/>
    <cellStyle name="Output 8 2 5 3 10 2" xfId="18353" xr:uid="{00000000-0005-0000-0000-00003A470000}"/>
    <cellStyle name="Output 8 2 5 3 11" xfId="18354" xr:uid="{00000000-0005-0000-0000-00003B470000}"/>
    <cellStyle name="Output 8 2 5 3 11 2" xfId="18355" xr:uid="{00000000-0005-0000-0000-00003C470000}"/>
    <cellStyle name="Output 8 2 5 3 12" xfId="18356" xr:uid="{00000000-0005-0000-0000-00003D470000}"/>
    <cellStyle name="Output 8 2 5 3 12 2" xfId="18357" xr:uid="{00000000-0005-0000-0000-00003E470000}"/>
    <cellStyle name="Output 8 2 5 3 13" xfId="18358" xr:uid="{00000000-0005-0000-0000-00003F470000}"/>
    <cellStyle name="Output 8 2 5 3 13 2" xfId="18359" xr:uid="{00000000-0005-0000-0000-000040470000}"/>
    <cellStyle name="Output 8 2 5 3 14" xfId="18360" xr:uid="{00000000-0005-0000-0000-000041470000}"/>
    <cellStyle name="Output 8 2 5 3 14 2" xfId="18361" xr:uid="{00000000-0005-0000-0000-000042470000}"/>
    <cellStyle name="Output 8 2 5 3 15" xfId="18362" xr:uid="{00000000-0005-0000-0000-000043470000}"/>
    <cellStyle name="Output 8 2 5 3 15 2" xfId="18363" xr:uid="{00000000-0005-0000-0000-000044470000}"/>
    <cellStyle name="Output 8 2 5 3 16" xfId="18364" xr:uid="{00000000-0005-0000-0000-000045470000}"/>
    <cellStyle name="Output 8 2 5 3 2" xfId="18365" xr:uid="{00000000-0005-0000-0000-000046470000}"/>
    <cellStyle name="Output 8 2 5 3 2 2" xfId="18366" xr:uid="{00000000-0005-0000-0000-000047470000}"/>
    <cellStyle name="Output 8 2 5 3 3" xfId="18367" xr:uid="{00000000-0005-0000-0000-000048470000}"/>
    <cellStyle name="Output 8 2 5 3 3 2" xfId="18368" xr:uid="{00000000-0005-0000-0000-000049470000}"/>
    <cellStyle name="Output 8 2 5 3 4" xfId="18369" xr:uid="{00000000-0005-0000-0000-00004A470000}"/>
    <cellStyle name="Output 8 2 5 3 4 2" xfId="18370" xr:uid="{00000000-0005-0000-0000-00004B470000}"/>
    <cellStyle name="Output 8 2 5 3 5" xfId="18371" xr:uid="{00000000-0005-0000-0000-00004C470000}"/>
    <cellStyle name="Output 8 2 5 3 5 2" xfId="18372" xr:uid="{00000000-0005-0000-0000-00004D470000}"/>
    <cellStyle name="Output 8 2 5 3 6" xfId="18373" xr:uid="{00000000-0005-0000-0000-00004E470000}"/>
    <cellStyle name="Output 8 2 5 3 6 2" xfId="18374" xr:uid="{00000000-0005-0000-0000-00004F470000}"/>
    <cellStyle name="Output 8 2 5 3 7" xfId="18375" xr:uid="{00000000-0005-0000-0000-000050470000}"/>
    <cellStyle name="Output 8 2 5 3 7 2" xfId="18376" xr:uid="{00000000-0005-0000-0000-000051470000}"/>
    <cellStyle name="Output 8 2 5 3 8" xfId="18377" xr:uid="{00000000-0005-0000-0000-000052470000}"/>
    <cellStyle name="Output 8 2 5 3 8 2" xfId="18378" xr:uid="{00000000-0005-0000-0000-000053470000}"/>
    <cellStyle name="Output 8 2 5 3 9" xfId="18379" xr:uid="{00000000-0005-0000-0000-000054470000}"/>
    <cellStyle name="Output 8 2 5 3 9 2" xfId="18380" xr:uid="{00000000-0005-0000-0000-000055470000}"/>
    <cellStyle name="Output 8 2 5 4" xfId="18381" xr:uid="{00000000-0005-0000-0000-000056470000}"/>
    <cellStyle name="Output 8 2 5 4 10" xfId="18382" xr:uid="{00000000-0005-0000-0000-000057470000}"/>
    <cellStyle name="Output 8 2 5 4 10 2" xfId="18383" xr:uid="{00000000-0005-0000-0000-000058470000}"/>
    <cellStyle name="Output 8 2 5 4 11" xfId="18384" xr:uid="{00000000-0005-0000-0000-000059470000}"/>
    <cellStyle name="Output 8 2 5 4 11 2" xfId="18385" xr:uid="{00000000-0005-0000-0000-00005A470000}"/>
    <cellStyle name="Output 8 2 5 4 12" xfId="18386" xr:uid="{00000000-0005-0000-0000-00005B470000}"/>
    <cellStyle name="Output 8 2 5 4 12 2" xfId="18387" xr:uid="{00000000-0005-0000-0000-00005C470000}"/>
    <cellStyle name="Output 8 2 5 4 13" xfId="18388" xr:uid="{00000000-0005-0000-0000-00005D470000}"/>
    <cellStyle name="Output 8 2 5 4 13 2" xfId="18389" xr:uid="{00000000-0005-0000-0000-00005E470000}"/>
    <cellStyle name="Output 8 2 5 4 14" xfId="18390" xr:uid="{00000000-0005-0000-0000-00005F470000}"/>
    <cellStyle name="Output 8 2 5 4 14 2" xfId="18391" xr:uid="{00000000-0005-0000-0000-000060470000}"/>
    <cellStyle name="Output 8 2 5 4 15" xfId="18392" xr:uid="{00000000-0005-0000-0000-000061470000}"/>
    <cellStyle name="Output 8 2 5 4 15 2" xfId="18393" xr:uid="{00000000-0005-0000-0000-000062470000}"/>
    <cellStyle name="Output 8 2 5 4 16" xfId="18394" xr:uid="{00000000-0005-0000-0000-000063470000}"/>
    <cellStyle name="Output 8 2 5 4 2" xfId="18395" xr:uid="{00000000-0005-0000-0000-000064470000}"/>
    <cellStyle name="Output 8 2 5 4 2 2" xfId="18396" xr:uid="{00000000-0005-0000-0000-000065470000}"/>
    <cellStyle name="Output 8 2 5 4 3" xfId="18397" xr:uid="{00000000-0005-0000-0000-000066470000}"/>
    <cellStyle name="Output 8 2 5 4 3 2" xfId="18398" xr:uid="{00000000-0005-0000-0000-000067470000}"/>
    <cellStyle name="Output 8 2 5 4 4" xfId="18399" xr:uid="{00000000-0005-0000-0000-000068470000}"/>
    <cellStyle name="Output 8 2 5 4 4 2" xfId="18400" xr:uid="{00000000-0005-0000-0000-000069470000}"/>
    <cellStyle name="Output 8 2 5 4 5" xfId="18401" xr:uid="{00000000-0005-0000-0000-00006A470000}"/>
    <cellStyle name="Output 8 2 5 4 5 2" xfId="18402" xr:uid="{00000000-0005-0000-0000-00006B470000}"/>
    <cellStyle name="Output 8 2 5 4 6" xfId="18403" xr:uid="{00000000-0005-0000-0000-00006C470000}"/>
    <cellStyle name="Output 8 2 5 4 6 2" xfId="18404" xr:uid="{00000000-0005-0000-0000-00006D470000}"/>
    <cellStyle name="Output 8 2 5 4 7" xfId="18405" xr:uid="{00000000-0005-0000-0000-00006E470000}"/>
    <cellStyle name="Output 8 2 5 4 7 2" xfId="18406" xr:uid="{00000000-0005-0000-0000-00006F470000}"/>
    <cellStyle name="Output 8 2 5 4 8" xfId="18407" xr:uid="{00000000-0005-0000-0000-000070470000}"/>
    <cellStyle name="Output 8 2 5 4 8 2" xfId="18408" xr:uid="{00000000-0005-0000-0000-000071470000}"/>
    <cellStyle name="Output 8 2 5 4 9" xfId="18409" xr:uid="{00000000-0005-0000-0000-000072470000}"/>
    <cellStyle name="Output 8 2 5 4 9 2" xfId="18410" xr:uid="{00000000-0005-0000-0000-000073470000}"/>
    <cellStyle name="Output 8 2 5 5" xfId="18411" xr:uid="{00000000-0005-0000-0000-000074470000}"/>
    <cellStyle name="Output 8 2 5 5 10" xfId="18412" xr:uid="{00000000-0005-0000-0000-000075470000}"/>
    <cellStyle name="Output 8 2 5 5 10 2" xfId="18413" xr:uid="{00000000-0005-0000-0000-000076470000}"/>
    <cellStyle name="Output 8 2 5 5 11" xfId="18414" xr:uid="{00000000-0005-0000-0000-000077470000}"/>
    <cellStyle name="Output 8 2 5 5 11 2" xfId="18415" xr:uid="{00000000-0005-0000-0000-000078470000}"/>
    <cellStyle name="Output 8 2 5 5 12" xfId="18416" xr:uid="{00000000-0005-0000-0000-000079470000}"/>
    <cellStyle name="Output 8 2 5 5 12 2" xfId="18417" xr:uid="{00000000-0005-0000-0000-00007A470000}"/>
    <cellStyle name="Output 8 2 5 5 13" xfId="18418" xr:uid="{00000000-0005-0000-0000-00007B470000}"/>
    <cellStyle name="Output 8 2 5 5 13 2" xfId="18419" xr:uid="{00000000-0005-0000-0000-00007C470000}"/>
    <cellStyle name="Output 8 2 5 5 14" xfId="18420" xr:uid="{00000000-0005-0000-0000-00007D470000}"/>
    <cellStyle name="Output 8 2 5 5 14 2" xfId="18421" xr:uid="{00000000-0005-0000-0000-00007E470000}"/>
    <cellStyle name="Output 8 2 5 5 15" xfId="18422" xr:uid="{00000000-0005-0000-0000-00007F470000}"/>
    <cellStyle name="Output 8 2 5 5 2" xfId="18423" xr:uid="{00000000-0005-0000-0000-000080470000}"/>
    <cellStyle name="Output 8 2 5 5 2 2" xfId="18424" xr:uid="{00000000-0005-0000-0000-000081470000}"/>
    <cellStyle name="Output 8 2 5 5 3" xfId="18425" xr:uid="{00000000-0005-0000-0000-000082470000}"/>
    <cellStyle name="Output 8 2 5 5 3 2" xfId="18426" xr:uid="{00000000-0005-0000-0000-000083470000}"/>
    <cellStyle name="Output 8 2 5 5 4" xfId="18427" xr:uid="{00000000-0005-0000-0000-000084470000}"/>
    <cellStyle name="Output 8 2 5 5 4 2" xfId="18428" xr:uid="{00000000-0005-0000-0000-000085470000}"/>
    <cellStyle name="Output 8 2 5 5 5" xfId="18429" xr:uid="{00000000-0005-0000-0000-000086470000}"/>
    <cellStyle name="Output 8 2 5 5 5 2" xfId="18430" xr:uid="{00000000-0005-0000-0000-000087470000}"/>
    <cellStyle name="Output 8 2 5 5 6" xfId="18431" xr:uid="{00000000-0005-0000-0000-000088470000}"/>
    <cellStyle name="Output 8 2 5 5 6 2" xfId="18432" xr:uid="{00000000-0005-0000-0000-000089470000}"/>
    <cellStyle name="Output 8 2 5 5 7" xfId="18433" xr:uid="{00000000-0005-0000-0000-00008A470000}"/>
    <cellStyle name="Output 8 2 5 5 7 2" xfId="18434" xr:uid="{00000000-0005-0000-0000-00008B470000}"/>
    <cellStyle name="Output 8 2 5 5 8" xfId="18435" xr:uid="{00000000-0005-0000-0000-00008C470000}"/>
    <cellStyle name="Output 8 2 5 5 8 2" xfId="18436" xr:uid="{00000000-0005-0000-0000-00008D470000}"/>
    <cellStyle name="Output 8 2 5 5 9" xfId="18437" xr:uid="{00000000-0005-0000-0000-00008E470000}"/>
    <cellStyle name="Output 8 2 5 5 9 2" xfId="18438" xr:uid="{00000000-0005-0000-0000-00008F470000}"/>
    <cellStyle name="Output 8 2 5 6" xfId="18439" xr:uid="{00000000-0005-0000-0000-000090470000}"/>
    <cellStyle name="Output 8 2 5 6 2" xfId="18440" xr:uid="{00000000-0005-0000-0000-000091470000}"/>
    <cellStyle name="Output 8 2 5 7" xfId="18441" xr:uid="{00000000-0005-0000-0000-000092470000}"/>
    <cellStyle name="Output 8 2 5 7 2" xfId="18442" xr:uid="{00000000-0005-0000-0000-000093470000}"/>
    <cellStyle name="Output 8 2 5 8" xfId="18443" xr:uid="{00000000-0005-0000-0000-000094470000}"/>
    <cellStyle name="Output 8 2 5 8 2" xfId="18444" xr:uid="{00000000-0005-0000-0000-000095470000}"/>
    <cellStyle name="Output 8 2 5 9" xfId="18445" xr:uid="{00000000-0005-0000-0000-000096470000}"/>
    <cellStyle name="Output 8 2 5 9 2" xfId="18446" xr:uid="{00000000-0005-0000-0000-000097470000}"/>
    <cellStyle name="Output 8 2 6" xfId="18447" xr:uid="{00000000-0005-0000-0000-000098470000}"/>
    <cellStyle name="Output 8 2 6 10" xfId="18448" xr:uid="{00000000-0005-0000-0000-000099470000}"/>
    <cellStyle name="Output 8 2 6 10 2" xfId="18449" xr:uid="{00000000-0005-0000-0000-00009A470000}"/>
    <cellStyle name="Output 8 2 6 11" xfId="18450" xr:uid="{00000000-0005-0000-0000-00009B470000}"/>
    <cellStyle name="Output 8 2 6 11 2" xfId="18451" xr:uid="{00000000-0005-0000-0000-00009C470000}"/>
    <cellStyle name="Output 8 2 6 12" xfId="18452" xr:uid="{00000000-0005-0000-0000-00009D470000}"/>
    <cellStyle name="Output 8 2 6 12 2" xfId="18453" xr:uid="{00000000-0005-0000-0000-00009E470000}"/>
    <cellStyle name="Output 8 2 6 13" xfId="18454" xr:uid="{00000000-0005-0000-0000-00009F470000}"/>
    <cellStyle name="Output 8 2 6 13 2" xfId="18455" xr:uid="{00000000-0005-0000-0000-0000A0470000}"/>
    <cellStyle name="Output 8 2 6 14" xfId="18456" xr:uid="{00000000-0005-0000-0000-0000A1470000}"/>
    <cellStyle name="Output 8 2 6 14 2" xfId="18457" xr:uid="{00000000-0005-0000-0000-0000A2470000}"/>
    <cellStyle name="Output 8 2 6 15" xfId="18458" xr:uid="{00000000-0005-0000-0000-0000A3470000}"/>
    <cellStyle name="Output 8 2 6 15 2" xfId="18459" xr:uid="{00000000-0005-0000-0000-0000A4470000}"/>
    <cellStyle name="Output 8 2 6 16" xfId="18460" xr:uid="{00000000-0005-0000-0000-0000A5470000}"/>
    <cellStyle name="Output 8 2 6 16 2" xfId="18461" xr:uid="{00000000-0005-0000-0000-0000A6470000}"/>
    <cellStyle name="Output 8 2 6 17" xfId="18462" xr:uid="{00000000-0005-0000-0000-0000A7470000}"/>
    <cellStyle name="Output 8 2 6 17 2" xfId="18463" xr:uid="{00000000-0005-0000-0000-0000A8470000}"/>
    <cellStyle name="Output 8 2 6 18" xfId="18464" xr:uid="{00000000-0005-0000-0000-0000A9470000}"/>
    <cellStyle name="Output 8 2 6 18 2" xfId="18465" xr:uid="{00000000-0005-0000-0000-0000AA470000}"/>
    <cellStyle name="Output 8 2 6 19" xfId="18466" xr:uid="{00000000-0005-0000-0000-0000AB470000}"/>
    <cellStyle name="Output 8 2 6 2" xfId="18467" xr:uid="{00000000-0005-0000-0000-0000AC470000}"/>
    <cellStyle name="Output 8 2 6 2 10" xfId="18468" xr:uid="{00000000-0005-0000-0000-0000AD470000}"/>
    <cellStyle name="Output 8 2 6 2 10 2" xfId="18469" xr:uid="{00000000-0005-0000-0000-0000AE470000}"/>
    <cellStyle name="Output 8 2 6 2 11" xfId="18470" xr:uid="{00000000-0005-0000-0000-0000AF470000}"/>
    <cellStyle name="Output 8 2 6 2 11 2" xfId="18471" xr:uid="{00000000-0005-0000-0000-0000B0470000}"/>
    <cellStyle name="Output 8 2 6 2 12" xfId="18472" xr:uid="{00000000-0005-0000-0000-0000B1470000}"/>
    <cellStyle name="Output 8 2 6 2 12 2" xfId="18473" xr:uid="{00000000-0005-0000-0000-0000B2470000}"/>
    <cellStyle name="Output 8 2 6 2 13" xfId="18474" xr:uid="{00000000-0005-0000-0000-0000B3470000}"/>
    <cellStyle name="Output 8 2 6 2 13 2" xfId="18475" xr:uid="{00000000-0005-0000-0000-0000B4470000}"/>
    <cellStyle name="Output 8 2 6 2 14" xfId="18476" xr:uid="{00000000-0005-0000-0000-0000B5470000}"/>
    <cellStyle name="Output 8 2 6 2 14 2" xfId="18477" xr:uid="{00000000-0005-0000-0000-0000B6470000}"/>
    <cellStyle name="Output 8 2 6 2 15" xfId="18478" xr:uid="{00000000-0005-0000-0000-0000B7470000}"/>
    <cellStyle name="Output 8 2 6 2 15 2" xfId="18479" xr:uid="{00000000-0005-0000-0000-0000B8470000}"/>
    <cellStyle name="Output 8 2 6 2 16" xfId="18480" xr:uid="{00000000-0005-0000-0000-0000B9470000}"/>
    <cellStyle name="Output 8 2 6 2 16 2" xfId="18481" xr:uid="{00000000-0005-0000-0000-0000BA470000}"/>
    <cellStyle name="Output 8 2 6 2 17" xfId="18482" xr:uid="{00000000-0005-0000-0000-0000BB470000}"/>
    <cellStyle name="Output 8 2 6 2 17 2" xfId="18483" xr:uid="{00000000-0005-0000-0000-0000BC470000}"/>
    <cellStyle name="Output 8 2 6 2 18" xfId="18484" xr:uid="{00000000-0005-0000-0000-0000BD470000}"/>
    <cellStyle name="Output 8 2 6 2 2" xfId="18485" xr:uid="{00000000-0005-0000-0000-0000BE470000}"/>
    <cellStyle name="Output 8 2 6 2 2 2" xfId="18486" xr:uid="{00000000-0005-0000-0000-0000BF470000}"/>
    <cellStyle name="Output 8 2 6 2 3" xfId="18487" xr:uid="{00000000-0005-0000-0000-0000C0470000}"/>
    <cellStyle name="Output 8 2 6 2 3 2" xfId="18488" xr:uid="{00000000-0005-0000-0000-0000C1470000}"/>
    <cellStyle name="Output 8 2 6 2 4" xfId="18489" xr:uid="{00000000-0005-0000-0000-0000C2470000}"/>
    <cellStyle name="Output 8 2 6 2 4 2" xfId="18490" xr:uid="{00000000-0005-0000-0000-0000C3470000}"/>
    <cellStyle name="Output 8 2 6 2 5" xfId="18491" xr:uid="{00000000-0005-0000-0000-0000C4470000}"/>
    <cellStyle name="Output 8 2 6 2 5 2" xfId="18492" xr:uid="{00000000-0005-0000-0000-0000C5470000}"/>
    <cellStyle name="Output 8 2 6 2 6" xfId="18493" xr:uid="{00000000-0005-0000-0000-0000C6470000}"/>
    <cellStyle name="Output 8 2 6 2 6 2" xfId="18494" xr:uid="{00000000-0005-0000-0000-0000C7470000}"/>
    <cellStyle name="Output 8 2 6 2 7" xfId="18495" xr:uid="{00000000-0005-0000-0000-0000C8470000}"/>
    <cellStyle name="Output 8 2 6 2 7 2" xfId="18496" xr:uid="{00000000-0005-0000-0000-0000C9470000}"/>
    <cellStyle name="Output 8 2 6 2 8" xfId="18497" xr:uid="{00000000-0005-0000-0000-0000CA470000}"/>
    <cellStyle name="Output 8 2 6 2 8 2" xfId="18498" xr:uid="{00000000-0005-0000-0000-0000CB470000}"/>
    <cellStyle name="Output 8 2 6 2 9" xfId="18499" xr:uid="{00000000-0005-0000-0000-0000CC470000}"/>
    <cellStyle name="Output 8 2 6 2 9 2" xfId="18500" xr:uid="{00000000-0005-0000-0000-0000CD470000}"/>
    <cellStyle name="Output 8 2 6 3" xfId="18501" xr:uid="{00000000-0005-0000-0000-0000CE470000}"/>
    <cellStyle name="Output 8 2 6 3 10" xfId="18502" xr:uid="{00000000-0005-0000-0000-0000CF470000}"/>
    <cellStyle name="Output 8 2 6 3 10 2" xfId="18503" xr:uid="{00000000-0005-0000-0000-0000D0470000}"/>
    <cellStyle name="Output 8 2 6 3 11" xfId="18504" xr:uid="{00000000-0005-0000-0000-0000D1470000}"/>
    <cellStyle name="Output 8 2 6 3 11 2" xfId="18505" xr:uid="{00000000-0005-0000-0000-0000D2470000}"/>
    <cellStyle name="Output 8 2 6 3 12" xfId="18506" xr:uid="{00000000-0005-0000-0000-0000D3470000}"/>
    <cellStyle name="Output 8 2 6 3 12 2" xfId="18507" xr:uid="{00000000-0005-0000-0000-0000D4470000}"/>
    <cellStyle name="Output 8 2 6 3 13" xfId="18508" xr:uid="{00000000-0005-0000-0000-0000D5470000}"/>
    <cellStyle name="Output 8 2 6 3 13 2" xfId="18509" xr:uid="{00000000-0005-0000-0000-0000D6470000}"/>
    <cellStyle name="Output 8 2 6 3 14" xfId="18510" xr:uid="{00000000-0005-0000-0000-0000D7470000}"/>
    <cellStyle name="Output 8 2 6 3 14 2" xfId="18511" xr:uid="{00000000-0005-0000-0000-0000D8470000}"/>
    <cellStyle name="Output 8 2 6 3 15" xfId="18512" xr:uid="{00000000-0005-0000-0000-0000D9470000}"/>
    <cellStyle name="Output 8 2 6 3 15 2" xfId="18513" xr:uid="{00000000-0005-0000-0000-0000DA470000}"/>
    <cellStyle name="Output 8 2 6 3 16" xfId="18514" xr:uid="{00000000-0005-0000-0000-0000DB470000}"/>
    <cellStyle name="Output 8 2 6 3 2" xfId="18515" xr:uid="{00000000-0005-0000-0000-0000DC470000}"/>
    <cellStyle name="Output 8 2 6 3 2 2" xfId="18516" xr:uid="{00000000-0005-0000-0000-0000DD470000}"/>
    <cellStyle name="Output 8 2 6 3 3" xfId="18517" xr:uid="{00000000-0005-0000-0000-0000DE470000}"/>
    <cellStyle name="Output 8 2 6 3 3 2" xfId="18518" xr:uid="{00000000-0005-0000-0000-0000DF470000}"/>
    <cellStyle name="Output 8 2 6 3 4" xfId="18519" xr:uid="{00000000-0005-0000-0000-0000E0470000}"/>
    <cellStyle name="Output 8 2 6 3 4 2" xfId="18520" xr:uid="{00000000-0005-0000-0000-0000E1470000}"/>
    <cellStyle name="Output 8 2 6 3 5" xfId="18521" xr:uid="{00000000-0005-0000-0000-0000E2470000}"/>
    <cellStyle name="Output 8 2 6 3 5 2" xfId="18522" xr:uid="{00000000-0005-0000-0000-0000E3470000}"/>
    <cellStyle name="Output 8 2 6 3 6" xfId="18523" xr:uid="{00000000-0005-0000-0000-0000E4470000}"/>
    <cellStyle name="Output 8 2 6 3 6 2" xfId="18524" xr:uid="{00000000-0005-0000-0000-0000E5470000}"/>
    <cellStyle name="Output 8 2 6 3 7" xfId="18525" xr:uid="{00000000-0005-0000-0000-0000E6470000}"/>
    <cellStyle name="Output 8 2 6 3 7 2" xfId="18526" xr:uid="{00000000-0005-0000-0000-0000E7470000}"/>
    <cellStyle name="Output 8 2 6 3 8" xfId="18527" xr:uid="{00000000-0005-0000-0000-0000E8470000}"/>
    <cellStyle name="Output 8 2 6 3 8 2" xfId="18528" xr:uid="{00000000-0005-0000-0000-0000E9470000}"/>
    <cellStyle name="Output 8 2 6 3 9" xfId="18529" xr:uid="{00000000-0005-0000-0000-0000EA470000}"/>
    <cellStyle name="Output 8 2 6 3 9 2" xfId="18530" xr:uid="{00000000-0005-0000-0000-0000EB470000}"/>
    <cellStyle name="Output 8 2 6 4" xfId="18531" xr:uid="{00000000-0005-0000-0000-0000EC470000}"/>
    <cellStyle name="Output 8 2 6 4 10" xfId="18532" xr:uid="{00000000-0005-0000-0000-0000ED470000}"/>
    <cellStyle name="Output 8 2 6 4 10 2" xfId="18533" xr:uid="{00000000-0005-0000-0000-0000EE470000}"/>
    <cellStyle name="Output 8 2 6 4 11" xfId="18534" xr:uid="{00000000-0005-0000-0000-0000EF470000}"/>
    <cellStyle name="Output 8 2 6 4 11 2" xfId="18535" xr:uid="{00000000-0005-0000-0000-0000F0470000}"/>
    <cellStyle name="Output 8 2 6 4 12" xfId="18536" xr:uid="{00000000-0005-0000-0000-0000F1470000}"/>
    <cellStyle name="Output 8 2 6 4 12 2" xfId="18537" xr:uid="{00000000-0005-0000-0000-0000F2470000}"/>
    <cellStyle name="Output 8 2 6 4 13" xfId="18538" xr:uid="{00000000-0005-0000-0000-0000F3470000}"/>
    <cellStyle name="Output 8 2 6 4 13 2" xfId="18539" xr:uid="{00000000-0005-0000-0000-0000F4470000}"/>
    <cellStyle name="Output 8 2 6 4 14" xfId="18540" xr:uid="{00000000-0005-0000-0000-0000F5470000}"/>
    <cellStyle name="Output 8 2 6 4 14 2" xfId="18541" xr:uid="{00000000-0005-0000-0000-0000F6470000}"/>
    <cellStyle name="Output 8 2 6 4 15" xfId="18542" xr:uid="{00000000-0005-0000-0000-0000F7470000}"/>
    <cellStyle name="Output 8 2 6 4 15 2" xfId="18543" xr:uid="{00000000-0005-0000-0000-0000F8470000}"/>
    <cellStyle name="Output 8 2 6 4 16" xfId="18544" xr:uid="{00000000-0005-0000-0000-0000F9470000}"/>
    <cellStyle name="Output 8 2 6 4 2" xfId="18545" xr:uid="{00000000-0005-0000-0000-0000FA470000}"/>
    <cellStyle name="Output 8 2 6 4 2 2" xfId="18546" xr:uid="{00000000-0005-0000-0000-0000FB470000}"/>
    <cellStyle name="Output 8 2 6 4 3" xfId="18547" xr:uid="{00000000-0005-0000-0000-0000FC470000}"/>
    <cellStyle name="Output 8 2 6 4 3 2" xfId="18548" xr:uid="{00000000-0005-0000-0000-0000FD470000}"/>
    <cellStyle name="Output 8 2 6 4 4" xfId="18549" xr:uid="{00000000-0005-0000-0000-0000FE470000}"/>
    <cellStyle name="Output 8 2 6 4 4 2" xfId="18550" xr:uid="{00000000-0005-0000-0000-0000FF470000}"/>
    <cellStyle name="Output 8 2 6 4 5" xfId="18551" xr:uid="{00000000-0005-0000-0000-000000480000}"/>
    <cellStyle name="Output 8 2 6 4 5 2" xfId="18552" xr:uid="{00000000-0005-0000-0000-000001480000}"/>
    <cellStyle name="Output 8 2 6 4 6" xfId="18553" xr:uid="{00000000-0005-0000-0000-000002480000}"/>
    <cellStyle name="Output 8 2 6 4 6 2" xfId="18554" xr:uid="{00000000-0005-0000-0000-000003480000}"/>
    <cellStyle name="Output 8 2 6 4 7" xfId="18555" xr:uid="{00000000-0005-0000-0000-000004480000}"/>
    <cellStyle name="Output 8 2 6 4 7 2" xfId="18556" xr:uid="{00000000-0005-0000-0000-000005480000}"/>
    <cellStyle name="Output 8 2 6 4 8" xfId="18557" xr:uid="{00000000-0005-0000-0000-000006480000}"/>
    <cellStyle name="Output 8 2 6 4 8 2" xfId="18558" xr:uid="{00000000-0005-0000-0000-000007480000}"/>
    <cellStyle name="Output 8 2 6 4 9" xfId="18559" xr:uid="{00000000-0005-0000-0000-000008480000}"/>
    <cellStyle name="Output 8 2 6 4 9 2" xfId="18560" xr:uid="{00000000-0005-0000-0000-000009480000}"/>
    <cellStyle name="Output 8 2 6 5" xfId="18561" xr:uid="{00000000-0005-0000-0000-00000A480000}"/>
    <cellStyle name="Output 8 2 6 5 10" xfId="18562" xr:uid="{00000000-0005-0000-0000-00000B480000}"/>
    <cellStyle name="Output 8 2 6 5 10 2" xfId="18563" xr:uid="{00000000-0005-0000-0000-00000C480000}"/>
    <cellStyle name="Output 8 2 6 5 11" xfId="18564" xr:uid="{00000000-0005-0000-0000-00000D480000}"/>
    <cellStyle name="Output 8 2 6 5 11 2" xfId="18565" xr:uid="{00000000-0005-0000-0000-00000E480000}"/>
    <cellStyle name="Output 8 2 6 5 12" xfId="18566" xr:uid="{00000000-0005-0000-0000-00000F480000}"/>
    <cellStyle name="Output 8 2 6 5 12 2" xfId="18567" xr:uid="{00000000-0005-0000-0000-000010480000}"/>
    <cellStyle name="Output 8 2 6 5 13" xfId="18568" xr:uid="{00000000-0005-0000-0000-000011480000}"/>
    <cellStyle name="Output 8 2 6 5 13 2" xfId="18569" xr:uid="{00000000-0005-0000-0000-000012480000}"/>
    <cellStyle name="Output 8 2 6 5 14" xfId="18570" xr:uid="{00000000-0005-0000-0000-000013480000}"/>
    <cellStyle name="Output 8 2 6 5 14 2" xfId="18571" xr:uid="{00000000-0005-0000-0000-000014480000}"/>
    <cellStyle name="Output 8 2 6 5 15" xfId="18572" xr:uid="{00000000-0005-0000-0000-000015480000}"/>
    <cellStyle name="Output 8 2 6 5 2" xfId="18573" xr:uid="{00000000-0005-0000-0000-000016480000}"/>
    <cellStyle name="Output 8 2 6 5 2 2" xfId="18574" xr:uid="{00000000-0005-0000-0000-000017480000}"/>
    <cellStyle name="Output 8 2 6 5 3" xfId="18575" xr:uid="{00000000-0005-0000-0000-000018480000}"/>
    <cellStyle name="Output 8 2 6 5 3 2" xfId="18576" xr:uid="{00000000-0005-0000-0000-000019480000}"/>
    <cellStyle name="Output 8 2 6 5 4" xfId="18577" xr:uid="{00000000-0005-0000-0000-00001A480000}"/>
    <cellStyle name="Output 8 2 6 5 4 2" xfId="18578" xr:uid="{00000000-0005-0000-0000-00001B480000}"/>
    <cellStyle name="Output 8 2 6 5 5" xfId="18579" xr:uid="{00000000-0005-0000-0000-00001C480000}"/>
    <cellStyle name="Output 8 2 6 5 5 2" xfId="18580" xr:uid="{00000000-0005-0000-0000-00001D480000}"/>
    <cellStyle name="Output 8 2 6 5 6" xfId="18581" xr:uid="{00000000-0005-0000-0000-00001E480000}"/>
    <cellStyle name="Output 8 2 6 5 6 2" xfId="18582" xr:uid="{00000000-0005-0000-0000-00001F480000}"/>
    <cellStyle name="Output 8 2 6 5 7" xfId="18583" xr:uid="{00000000-0005-0000-0000-000020480000}"/>
    <cellStyle name="Output 8 2 6 5 7 2" xfId="18584" xr:uid="{00000000-0005-0000-0000-000021480000}"/>
    <cellStyle name="Output 8 2 6 5 8" xfId="18585" xr:uid="{00000000-0005-0000-0000-000022480000}"/>
    <cellStyle name="Output 8 2 6 5 8 2" xfId="18586" xr:uid="{00000000-0005-0000-0000-000023480000}"/>
    <cellStyle name="Output 8 2 6 5 9" xfId="18587" xr:uid="{00000000-0005-0000-0000-000024480000}"/>
    <cellStyle name="Output 8 2 6 5 9 2" xfId="18588" xr:uid="{00000000-0005-0000-0000-000025480000}"/>
    <cellStyle name="Output 8 2 6 6" xfId="18589" xr:uid="{00000000-0005-0000-0000-000026480000}"/>
    <cellStyle name="Output 8 2 6 6 2" xfId="18590" xr:uid="{00000000-0005-0000-0000-000027480000}"/>
    <cellStyle name="Output 8 2 6 7" xfId="18591" xr:uid="{00000000-0005-0000-0000-000028480000}"/>
    <cellStyle name="Output 8 2 6 7 2" xfId="18592" xr:uid="{00000000-0005-0000-0000-000029480000}"/>
    <cellStyle name="Output 8 2 6 8" xfId="18593" xr:uid="{00000000-0005-0000-0000-00002A480000}"/>
    <cellStyle name="Output 8 2 6 8 2" xfId="18594" xr:uid="{00000000-0005-0000-0000-00002B480000}"/>
    <cellStyle name="Output 8 2 6 9" xfId="18595" xr:uid="{00000000-0005-0000-0000-00002C480000}"/>
    <cellStyle name="Output 8 2 6 9 2" xfId="18596" xr:uid="{00000000-0005-0000-0000-00002D480000}"/>
    <cellStyle name="Output 8 2 7" xfId="18597" xr:uid="{00000000-0005-0000-0000-00002E480000}"/>
    <cellStyle name="Output 8 2 7 10" xfId="18598" xr:uid="{00000000-0005-0000-0000-00002F480000}"/>
    <cellStyle name="Output 8 2 7 10 2" xfId="18599" xr:uid="{00000000-0005-0000-0000-000030480000}"/>
    <cellStyle name="Output 8 2 7 11" xfId="18600" xr:uid="{00000000-0005-0000-0000-000031480000}"/>
    <cellStyle name="Output 8 2 7 11 2" xfId="18601" xr:uid="{00000000-0005-0000-0000-000032480000}"/>
    <cellStyle name="Output 8 2 7 12" xfId="18602" xr:uid="{00000000-0005-0000-0000-000033480000}"/>
    <cellStyle name="Output 8 2 7 12 2" xfId="18603" xr:uid="{00000000-0005-0000-0000-000034480000}"/>
    <cellStyle name="Output 8 2 7 13" xfId="18604" xr:uid="{00000000-0005-0000-0000-000035480000}"/>
    <cellStyle name="Output 8 2 7 13 2" xfId="18605" xr:uid="{00000000-0005-0000-0000-000036480000}"/>
    <cellStyle name="Output 8 2 7 14" xfId="18606" xr:uid="{00000000-0005-0000-0000-000037480000}"/>
    <cellStyle name="Output 8 2 7 14 2" xfId="18607" xr:uid="{00000000-0005-0000-0000-000038480000}"/>
    <cellStyle name="Output 8 2 7 15" xfId="18608" xr:uid="{00000000-0005-0000-0000-000039480000}"/>
    <cellStyle name="Output 8 2 7 15 2" xfId="18609" xr:uid="{00000000-0005-0000-0000-00003A480000}"/>
    <cellStyle name="Output 8 2 7 16" xfId="18610" xr:uid="{00000000-0005-0000-0000-00003B480000}"/>
    <cellStyle name="Output 8 2 7 16 2" xfId="18611" xr:uid="{00000000-0005-0000-0000-00003C480000}"/>
    <cellStyle name="Output 8 2 7 17" xfId="18612" xr:uid="{00000000-0005-0000-0000-00003D480000}"/>
    <cellStyle name="Output 8 2 7 17 2" xfId="18613" xr:uid="{00000000-0005-0000-0000-00003E480000}"/>
    <cellStyle name="Output 8 2 7 18" xfId="18614" xr:uid="{00000000-0005-0000-0000-00003F480000}"/>
    <cellStyle name="Output 8 2 7 2" xfId="18615" xr:uid="{00000000-0005-0000-0000-000040480000}"/>
    <cellStyle name="Output 8 2 7 2 10" xfId="18616" xr:uid="{00000000-0005-0000-0000-000041480000}"/>
    <cellStyle name="Output 8 2 7 2 10 2" xfId="18617" xr:uid="{00000000-0005-0000-0000-000042480000}"/>
    <cellStyle name="Output 8 2 7 2 11" xfId="18618" xr:uid="{00000000-0005-0000-0000-000043480000}"/>
    <cellStyle name="Output 8 2 7 2 11 2" xfId="18619" xr:uid="{00000000-0005-0000-0000-000044480000}"/>
    <cellStyle name="Output 8 2 7 2 12" xfId="18620" xr:uid="{00000000-0005-0000-0000-000045480000}"/>
    <cellStyle name="Output 8 2 7 2 12 2" xfId="18621" xr:uid="{00000000-0005-0000-0000-000046480000}"/>
    <cellStyle name="Output 8 2 7 2 13" xfId="18622" xr:uid="{00000000-0005-0000-0000-000047480000}"/>
    <cellStyle name="Output 8 2 7 2 13 2" xfId="18623" xr:uid="{00000000-0005-0000-0000-000048480000}"/>
    <cellStyle name="Output 8 2 7 2 14" xfId="18624" xr:uid="{00000000-0005-0000-0000-000049480000}"/>
    <cellStyle name="Output 8 2 7 2 14 2" xfId="18625" xr:uid="{00000000-0005-0000-0000-00004A480000}"/>
    <cellStyle name="Output 8 2 7 2 15" xfId="18626" xr:uid="{00000000-0005-0000-0000-00004B480000}"/>
    <cellStyle name="Output 8 2 7 2 15 2" xfId="18627" xr:uid="{00000000-0005-0000-0000-00004C480000}"/>
    <cellStyle name="Output 8 2 7 2 16" xfId="18628" xr:uid="{00000000-0005-0000-0000-00004D480000}"/>
    <cellStyle name="Output 8 2 7 2 16 2" xfId="18629" xr:uid="{00000000-0005-0000-0000-00004E480000}"/>
    <cellStyle name="Output 8 2 7 2 17" xfId="18630" xr:uid="{00000000-0005-0000-0000-00004F480000}"/>
    <cellStyle name="Output 8 2 7 2 17 2" xfId="18631" xr:uid="{00000000-0005-0000-0000-000050480000}"/>
    <cellStyle name="Output 8 2 7 2 18" xfId="18632" xr:uid="{00000000-0005-0000-0000-000051480000}"/>
    <cellStyle name="Output 8 2 7 2 2" xfId="18633" xr:uid="{00000000-0005-0000-0000-000052480000}"/>
    <cellStyle name="Output 8 2 7 2 2 2" xfId="18634" xr:uid="{00000000-0005-0000-0000-000053480000}"/>
    <cellStyle name="Output 8 2 7 2 3" xfId="18635" xr:uid="{00000000-0005-0000-0000-000054480000}"/>
    <cellStyle name="Output 8 2 7 2 3 2" xfId="18636" xr:uid="{00000000-0005-0000-0000-000055480000}"/>
    <cellStyle name="Output 8 2 7 2 4" xfId="18637" xr:uid="{00000000-0005-0000-0000-000056480000}"/>
    <cellStyle name="Output 8 2 7 2 4 2" xfId="18638" xr:uid="{00000000-0005-0000-0000-000057480000}"/>
    <cellStyle name="Output 8 2 7 2 5" xfId="18639" xr:uid="{00000000-0005-0000-0000-000058480000}"/>
    <cellStyle name="Output 8 2 7 2 5 2" xfId="18640" xr:uid="{00000000-0005-0000-0000-000059480000}"/>
    <cellStyle name="Output 8 2 7 2 6" xfId="18641" xr:uid="{00000000-0005-0000-0000-00005A480000}"/>
    <cellStyle name="Output 8 2 7 2 6 2" xfId="18642" xr:uid="{00000000-0005-0000-0000-00005B480000}"/>
    <cellStyle name="Output 8 2 7 2 7" xfId="18643" xr:uid="{00000000-0005-0000-0000-00005C480000}"/>
    <cellStyle name="Output 8 2 7 2 7 2" xfId="18644" xr:uid="{00000000-0005-0000-0000-00005D480000}"/>
    <cellStyle name="Output 8 2 7 2 8" xfId="18645" xr:uid="{00000000-0005-0000-0000-00005E480000}"/>
    <cellStyle name="Output 8 2 7 2 8 2" xfId="18646" xr:uid="{00000000-0005-0000-0000-00005F480000}"/>
    <cellStyle name="Output 8 2 7 2 9" xfId="18647" xr:uid="{00000000-0005-0000-0000-000060480000}"/>
    <cellStyle name="Output 8 2 7 2 9 2" xfId="18648" xr:uid="{00000000-0005-0000-0000-000061480000}"/>
    <cellStyle name="Output 8 2 7 3" xfId="18649" xr:uid="{00000000-0005-0000-0000-000062480000}"/>
    <cellStyle name="Output 8 2 7 3 10" xfId="18650" xr:uid="{00000000-0005-0000-0000-000063480000}"/>
    <cellStyle name="Output 8 2 7 3 10 2" xfId="18651" xr:uid="{00000000-0005-0000-0000-000064480000}"/>
    <cellStyle name="Output 8 2 7 3 11" xfId="18652" xr:uid="{00000000-0005-0000-0000-000065480000}"/>
    <cellStyle name="Output 8 2 7 3 11 2" xfId="18653" xr:uid="{00000000-0005-0000-0000-000066480000}"/>
    <cellStyle name="Output 8 2 7 3 12" xfId="18654" xr:uid="{00000000-0005-0000-0000-000067480000}"/>
    <cellStyle name="Output 8 2 7 3 12 2" xfId="18655" xr:uid="{00000000-0005-0000-0000-000068480000}"/>
    <cellStyle name="Output 8 2 7 3 13" xfId="18656" xr:uid="{00000000-0005-0000-0000-000069480000}"/>
    <cellStyle name="Output 8 2 7 3 13 2" xfId="18657" xr:uid="{00000000-0005-0000-0000-00006A480000}"/>
    <cellStyle name="Output 8 2 7 3 14" xfId="18658" xr:uid="{00000000-0005-0000-0000-00006B480000}"/>
    <cellStyle name="Output 8 2 7 3 14 2" xfId="18659" xr:uid="{00000000-0005-0000-0000-00006C480000}"/>
    <cellStyle name="Output 8 2 7 3 15" xfId="18660" xr:uid="{00000000-0005-0000-0000-00006D480000}"/>
    <cellStyle name="Output 8 2 7 3 15 2" xfId="18661" xr:uid="{00000000-0005-0000-0000-00006E480000}"/>
    <cellStyle name="Output 8 2 7 3 16" xfId="18662" xr:uid="{00000000-0005-0000-0000-00006F480000}"/>
    <cellStyle name="Output 8 2 7 3 2" xfId="18663" xr:uid="{00000000-0005-0000-0000-000070480000}"/>
    <cellStyle name="Output 8 2 7 3 2 2" xfId="18664" xr:uid="{00000000-0005-0000-0000-000071480000}"/>
    <cellStyle name="Output 8 2 7 3 3" xfId="18665" xr:uid="{00000000-0005-0000-0000-000072480000}"/>
    <cellStyle name="Output 8 2 7 3 3 2" xfId="18666" xr:uid="{00000000-0005-0000-0000-000073480000}"/>
    <cellStyle name="Output 8 2 7 3 4" xfId="18667" xr:uid="{00000000-0005-0000-0000-000074480000}"/>
    <cellStyle name="Output 8 2 7 3 4 2" xfId="18668" xr:uid="{00000000-0005-0000-0000-000075480000}"/>
    <cellStyle name="Output 8 2 7 3 5" xfId="18669" xr:uid="{00000000-0005-0000-0000-000076480000}"/>
    <cellStyle name="Output 8 2 7 3 5 2" xfId="18670" xr:uid="{00000000-0005-0000-0000-000077480000}"/>
    <cellStyle name="Output 8 2 7 3 6" xfId="18671" xr:uid="{00000000-0005-0000-0000-000078480000}"/>
    <cellStyle name="Output 8 2 7 3 6 2" xfId="18672" xr:uid="{00000000-0005-0000-0000-000079480000}"/>
    <cellStyle name="Output 8 2 7 3 7" xfId="18673" xr:uid="{00000000-0005-0000-0000-00007A480000}"/>
    <cellStyle name="Output 8 2 7 3 7 2" xfId="18674" xr:uid="{00000000-0005-0000-0000-00007B480000}"/>
    <cellStyle name="Output 8 2 7 3 8" xfId="18675" xr:uid="{00000000-0005-0000-0000-00007C480000}"/>
    <cellStyle name="Output 8 2 7 3 8 2" xfId="18676" xr:uid="{00000000-0005-0000-0000-00007D480000}"/>
    <cellStyle name="Output 8 2 7 3 9" xfId="18677" xr:uid="{00000000-0005-0000-0000-00007E480000}"/>
    <cellStyle name="Output 8 2 7 3 9 2" xfId="18678" xr:uid="{00000000-0005-0000-0000-00007F480000}"/>
    <cellStyle name="Output 8 2 7 4" xfId="18679" xr:uid="{00000000-0005-0000-0000-000080480000}"/>
    <cellStyle name="Output 8 2 7 4 10" xfId="18680" xr:uid="{00000000-0005-0000-0000-000081480000}"/>
    <cellStyle name="Output 8 2 7 4 10 2" xfId="18681" xr:uid="{00000000-0005-0000-0000-000082480000}"/>
    <cellStyle name="Output 8 2 7 4 11" xfId="18682" xr:uid="{00000000-0005-0000-0000-000083480000}"/>
    <cellStyle name="Output 8 2 7 4 11 2" xfId="18683" xr:uid="{00000000-0005-0000-0000-000084480000}"/>
    <cellStyle name="Output 8 2 7 4 12" xfId="18684" xr:uid="{00000000-0005-0000-0000-000085480000}"/>
    <cellStyle name="Output 8 2 7 4 12 2" xfId="18685" xr:uid="{00000000-0005-0000-0000-000086480000}"/>
    <cellStyle name="Output 8 2 7 4 13" xfId="18686" xr:uid="{00000000-0005-0000-0000-000087480000}"/>
    <cellStyle name="Output 8 2 7 4 13 2" xfId="18687" xr:uid="{00000000-0005-0000-0000-000088480000}"/>
    <cellStyle name="Output 8 2 7 4 14" xfId="18688" xr:uid="{00000000-0005-0000-0000-000089480000}"/>
    <cellStyle name="Output 8 2 7 4 14 2" xfId="18689" xr:uid="{00000000-0005-0000-0000-00008A480000}"/>
    <cellStyle name="Output 8 2 7 4 15" xfId="18690" xr:uid="{00000000-0005-0000-0000-00008B480000}"/>
    <cellStyle name="Output 8 2 7 4 15 2" xfId="18691" xr:uid="{00000000-0005-0000-0000-00008C480000}"/>
    <cellStyle name="Output 8 2 7 4 16" xfId="18692" xr:uid="{00000000-0005-0000-0000-00008D480000}"/>
    <cellStyle name="Output 8 2 7 4 2" xfId="18693" xr:uid="{00000000-0005-0000-0000-00008E480000}"/>
    <cellStyle name="Output 8 2 7 4 2 2" xfId="18694" xr:uid="{00000000-0005-0000-0000-00008F480000}"/>
    <cellStyle name="Output 8 2 7 4 3" xfId="18695" xr:uid="{00000000-0005-0000-0000-000090480000}"/>
    <cellStyle name="Output 8 2 7 4 3 2" xfId="18696" xr:uid="{00000000-0005-0000-0000-000091480000}"/>
    <cellStyle name="Output 8 2 7 4 4" xfId="18697" xr:uid="{00000000-0005-0000-0000-000092480000}"/>
    <cellStyle name="Output 8 2 7 4 4 2" xfId="18698" xr:uid="{00000000-0005-0000-0000-000093480000}"/>
    <cellStyle name="Output 8 2 7 4 5" xfId="18699" xr:uid="{00000000-0005-0000-0000-000094480000}"/>
    <cellStyle name="Output 8 2 7 4 5 2" xfId="18700" xr:uid="{00000000-0005-0000-0000-000095480000}"/>
    <cellStyle name="Output 8 2 7 4 6" xfId="18701" xr:uid="{00000000-0005-0000-0000-000096480000}"/>
    <cellStyle name="Output 8 2 7 4 6 2" xfId="18702" xr:uid="{00000000-0005-0000-0000-000097480000}"/>
    <cellStyle name="Output 8 2 7 4 7" xfId="18703" xr:uid="{00000000-0005-0000-0000-000098480000}"/>
    <cellStyle name="Output 8 2 7 4 7 2" xfId="18704" xr:uid="{00000000-0005-0000-0000-000099480000}"/>
    <cellStyle name="Output 8 2 7 4 8" xfId="18705" xr:uid="{00000000-0005-0000-0000-00009A480000}"/>
    <cellStyle name="Output 8 2 7 4 8 2" xfId="18706" xr:uid="{00000000-0005-0000-0000-00009B480000}"/>
    <cellStyle name="Output 8 2 7 4 9" xfId="18707" xr:uid="{00000000-0005-0000-0000-00009C480000}"/>
    <cellStyle name="Output 8 2 7 4 9 2" xfId="18708" xr:uid="{00000000-0005-0000-0000-00009D480000}"/>
    <cellStyle name="Output 8 2 7 5" xfId="18709" xr:uid="{00000000-0005-0000-0000-00009E480000}"/>
    <cellStyle name="Output 8 2 7 5 10" xfId="18710" xr:uid="{00000000-0005-0000-0000-00009F480000}"/>
    <cellStyle name="Output 8 2 7 5 10 2" xfId="18711" xr:uid="{00000000-0005-0000-0000-0000A0480000}"/>
    <cellStyle name="Output 8 2 7 5 11" xfId="18712" xr:uid="{00000000-0005-0000-0000-0000A1480000}"/>
    <cellStyle name="Output 8 2 7 5 11 2" xfId="18713" xr:uid="{00000000-0005-0000-0000-0000A2480000}"/>
    <cellStyle name="Output 8 2 7 5 12" xfId="18714" xr:uid="{00000000-0005-0000-0000-0000A3480000}"/>
    <cellStyle name="Output 8 2 7 5 12 2" xfId="18715" xr:uid="{00000000-0005-0000-0000-0000A4480000}"/>
    <cellStyle name="Output 8 2 7 5 13" xfId="18716" xr:uid="{00000000-0005-0000-0000-0000A5480000}"/>
    <cellStyle name="Output 8 2 7 5 13 2" xfId="18717" xr:uid="{00000000-0005-0000-0000-0000A6480000}"/>
    <cellStyle name="Output 8 2 7 5 14" xfId="18718" xr:uid="{00000000-0005-0000-0000-0000A7480000}"/>
    <cellStyle name="Output 8 2 7 5 2" xfId="18719" xr:uid="{00000000-0005-0000-0000-0000A8480000}"/>
    <cellStyle name="Output 8 2 7 5 2 2" xfId="18720" xr:uid="{00000000-0005-0000-0000-0000A9480000}"/>
    <cellStyle name="Output 8 2 7 5 3" xfId="18721" xr:uid="{00000000-0005-0000-0000-0000AA480000}"/>
    <cellStyle name="Output 8 2 7 5 3 2" xfId="18722" xr:uid="{00000000-0005-0000-0000-0000AB480000}"/>
    <cellStyle name="Output 8 2 7 5 4" xfId="18723" xr:uid="{00000000-0005-0000-0000-0000AC480000}"/>
    <cellStyle name="Output 8 2 7 5 4 2" xfId="18724" xr:uid="{00000000-0005-0000-0000-0000AD480000}"/>
    <cellStyle name="Output 8 2 7 5 5" xfId="18725" xr:uid="{00000000-0005-0000-0000-0000AE480000}"/>
    <cellStyle name="Output 8 2 7 5 5 2" xfId="18726" xr:uid="{00000000-0005-0000-0000-0000AF480000}"/>
    <cellStyle name="Output 8 2 7 5 6" xfId="18727" xr:uid="{00000000-0005-0000-0000-0000B0480000}"/>
    <cellStyle name="Output 8 2 7 5 6 2" xfId="18728" xr:uid="{00000000-0005-0000-0000-0000B1480000}"/>
    <cellStyle name="Output 8 2 7 5 7" xfId="18729" xr:uid="{00000000-0005-0000-0000-0000B2480000}"/>
    <cellStyle name="Output 8 2 7 5 7 2" xfId="18730" xr:uid="{00000000-0005-0000-0000-0000B3480000}"/>
    <cellStyle name="Output 8 2 7 5 8" xfId="18731" xr:uid="{00000000-0005-0000-0000-0000B4480000}"/>
    <cellStyle name="Output 8 2 7 5 8 2" xfId="18732" xr:uid="{00000000-0005-0000-0000-0000B5480000}"/>
    <cellStyle name="Output 8 2 7 5 9" xfId="18733" xr:uid="{00000000-0005-0000-0000-0000B6480000}"/>
    <cellStyle name="Output 8 2 7 5 9 2" xfId="18734" xr:uid="{00000000-0005-0000-0000-0000B7480000}"/>
    <cellStyle name="Output 8 2 7 6" xfId="18735" xr:uid="{00000000-0005-0000-0000-0000B8480000}"/>
    <cellStyle name="Output 8 2 7 6 2" xfId="18736" xr:uid="{00000000-0005-0000-0000-0000B9480000}"/>
    <cellStyle name="Output 8 2 7 7" xfId="18737" xr:uid="{00000000-0005-0000-0000-0000BA480000}"/>
    <cellStyle name="Output 8 2 7 7 2" xfId="18738" xr:uid="{00000000-0005-0000-0000-0000BB480000}"/>
    <cellStyle name="Output 8 2 7 8" xfId="18739" xr:uid="{00000000-0005-0000-0000-0000BC480000}"/>
    <cellStyle name="Output 8 2 7 8 2" xfId="18740" xr:uid="{00000000-0005-0000-0000-0000BD480000}"/>
    <cellStyle name="Output 8 2 7 9" xfId="18741" xr:uid="{00000000-0005-0000-0000-0000BE480000}"/>
    <cellStyle name="Output 8 2 7 9 2" xfId="18742" xr:uid="{00000000-0005-0000-0000-0000BF480000}"/>
    <cellStyle name="Output 8 2 8" xfId="18743" xr:uid="{00000000-0005-0000-0000-0000C0480000}"/>
    <cellStyle name="Output 8 2 8 10" xfId="18744" xr:uid="{00000000-0005-0000-0000-0000C1480000}"/>
    <cellStyle name="Output 8 2 8 10 2" xfId="18745" xr:uid="{00000000-0005-0000-0000-0000C2480000}"/>
    <cellStyle name="Output 8 2 8 11" xfId="18746" xr:uid="{00000000-0005-0000-0000-0000C3480000}"/>
    <cellStyle name="Output 8 2 8 11 2" xfId="18747" xr:uid="{00000000-0005-0000-0000-0000C4480000}"/>
    <cellStyle name="Output 8 2 8 12" xfId="18748" xr:uid="{00000000-0005-0000-0000-0000C5480000}"/>
    <cellStyle name="Output 8 2 8 12 2" xfId="18749" xr:uid="{00000000-0005-0000-0000-0000C6480000}"/>
    <cellStyle name="Output 8 2 8 13" xfId="18750" xr:uid="{00000000-0005-0000-0000-0000C7480000}"/>
    <cellStyle name="Output 8 2 8 13 2" xfId="18751" xr:uid="{00000000-0005-0000-0000-0000C8480000}"/>
    <cellStyle name="Output 8 2 8 14" xfId="18752" xr:uid="{00000000-0005-0000-0000-0000C9480000}"/>
    <cellStyle name="Output 8 2 8 14 2" xfId="18753" xr:uid="{00000000-0005-0000-0000-0000CA480000}"/>
    <cellStyle name="Output 8 2 8 15" xfId="18754" xr:uid="{00000000-0005-0000-0000-0000CB480000}"/>
    <cellStyle name="Output 8 2 8 15 2" xfId="18755" xr:uid="{00000000-0005-0000-0000-0000CC480000}"/>
    <cellStyle name="Output 8 2 8 16" xfId="18756" xr:uid="{00000000-0005-0000-0000-0000CD480000}"/>
    <cellStyle name="Output 8 2 8 16 2" xfId="18757" xr:uid="{00000000-0005-0000-0000-0000CE480000}"/>
    <cellStyle name="Output 8 2 8 17" xfId="18758" xr:uid="{00000000-0005-0000-0000-0000CF480000}"/>
    <cellStyle name="Output 8 2 8 17 2" xfId="18759" xr:uid="{00000000-0005-0000-0000-0000D0480000}"/>
    <cellStyle name="Output 8 2 8 18" xfId="18760" xr:uid="{00000000-0005-0000-0000-0000D1480000}"/>
    <cellStyle name="Output 8 2 8 2" xfId="18761" xr:uid="{00000000-0005-0000-0000-0000D2480000}"/>
    <cellStyle name="Output 8 2 8 2 10" xfId="18762" xr:uid="{00000000-0005-0000-0000-0000D3480000}"/>
    <cellStyle name="Output 8 2 8 2 10 2" xfId="18763" xr:uid="{00000000-0005-0000-0000-0000D4480000}"/>
    <cellStyle name="Output 8 2 8 2 11" xfId="18764" xr:uid="{00000000-0005-0000-0000-0000D5480000}"/>
    <cellStyle name="Output 8 2 8 2 11 2" xfId="18765" xr:uid="{00000000-0005-0000-0000-0000D6480000}"/>
    <cellStyle name="Output 8 2 8 2 12" xfId="18766" xr:uid="{00000000-0005-0000-0000-0000D7480000}"/>
    <cellStyle name="Output 8 2 8 2 12 2" xfId="18767" xr:uid="{00000000-0005-0000-0000-0000D8480000}"/>
    <cellStyle name="Output 8 2 8 2 13" xfId="18768" xr:uid="{00000000-0005-0000-0000-0000D9480000}"/>
    <cellStyle name="Output 8 2 8 2 13 2" xfId="18769" xr:uid="{00000000-0005-0000-0000-0000DA480000}"/>
    <cellStyle name="Output 8 2 8 2 14" xfId="18770" xr:uid="{00000000-0005-0000-0000-0000DB480000}"/>
    <cellStyle name="Output 8 2 8 2 14 2" xfId="18771" xr:uid="{00000000-0005-0000-0000-0000DC480000}"/>
    <cellStyle name="Output 8 2 8 2 15" xfId="18772" xr:uid="{00000000-0005-0000-0000-0000DD480000}"/>
    <cellStyle name="Output 8 2 8 2 15 2" xfId="18773" xr:uid="{00000000-0005-0000-0000-0000DE480000}"/>
    <cellStyle name="Output 8 2 8 2 16" xfId="18774" xr:uid="{00000000-0005-0000-0000-0000DF480000}"/>
    <cellStyle name="Output 8 2 8 2 16 2" xfId="18775" xr:uid="{00000000-0005-0000-0000-0000E0480000}"/>
    <cellStyle name="Output 8 2 8 2 17" xfId="18776" xr:uid="{00000000-0005-0000-0000-0000E1480000}"/>
    <cellStyle name="Output 8 2 8 2 17 2" xfId="18777" xr:uid="{00000000-0005-0000-0000-0000E2480000}"/>
    <cellStyle name="Output 8 2 8 2 18" xfId="18778" xr:uid="{00000000-0005-0000-0000-0000E3480000}"/>
    <cellStyle name="Output 8 2 8 2 2" xfId="18779" xr:uid="{00000000-0005-0000-0000-0000E4480000}"/>
    <cellStyle name="Output 8 2 8 2 2 2" xfId="18780" xr:uid="{00000000-0005-0000-0000-0000E5480000}"/>
    <cellStyle name="Output 8 2 8 2 3" xfId="18781" xr:uid="{00000000-0005-0000-0000-0000E6480000}"/>
    <cellStyle name="Output 8 2 8 2 3 2" xfId="18782" xr:uid="{00000000-0005-0000-0000-0000E7480000}"/>
    <cellStyle name="Output 8 2 8 2 4" xfId="18783" xr:uid="{00000000-0005-0000-0000-0000E8480000}"/>
    <cellStyle name="Output 8 2 8 2 4 2" xfId="18784" xr:uid="{00000000-0005-0000-0000-0000E9480000}"/>
    <cellStyle name="Output 8 2 8 2 5" xfId="18785" xr:uid="{00000000-0005-0000-0000-0000EA480000}"/>
    <cellStyle name="Output 8 2 8 2 5 2" xfId="18786" xr:uid="{00000000-0005-0000-0000-0000EB480000}"/>
    <cellStyle name="Output 8 2 8 2 6" xfId="18787" xr:uid="{00000000-0005-0000-0000-0000EC480000}"/>
    <cellStyle name="Output 8 2 8 2 6 2" xfId="18788" xr:uid="{00000000-0005-0000-0000-0000ED480000}"/>
    <cellStyle name="Output 8 2 8 2 7" xfId="18789" xr:uid="{00000000-0005-0000-0000-0000EE480000}"/>
    <cellStyle name="Output 8 2 8 2 7 2" xfId="18790" xr:uid="{00000000-0005-0000-0000-0000EF480000}"/>
    <cellStyle name="Output 8 2 8 2 8" xfId="18791" xr:uid="{00000000-0005-0000-0000-0000F0480000}"/>
    <cellStyle name="Output 8 2 8 2 8 2" xfId="18792" xr:uid="{00000000-0005-0000-0000-0000F1480000}"/>
    <cellStyle name="Output 8 2 8 2 9" xfId="18793" xr:uid="{00000000-0005-0000-0000-0000F2480000}"/>
    <cellStyle name="Output 8 2 8 2 9 2" xfId="18794" xr:uid="{00000000-0005-0000-0000-0000F3480000}"/>
    <cellStyle name="Output 8 2 8 3" xfId="18795" xr:uid="{00000000-0005-0000-0000-0000F4480000}"/>
    <cellStyle name="Output 8 2 8 3 10" xfId="18796" xr:uid="{00000000-0005-0000-0000-0000F5480000}"/>
    <cellStyle name="Output 8 2 8 3 10 2" xfId="18797" xr:uid="{00000000-0005-0000-0000-0000F6480000}"/>
    <cellStyle name="Output 8 2 8 3 11" xfId="18798" xr:uid="{00000000-0005-0000-0000-0000F7480000}"/>
    <cellStyle name="Output 8 2 8 3 11 2" xfId="18799" xr:uid="{00000000-0005-0000-0000-0000F8480000}"/>
    <cellStyle name="Output 8 2 8 3 12" xfId="18800" xr:uid="{00000000-0005-0000-0000-0000F9480000}"/>
    <cellStyle name="Output 8 2 8 3 12 2" xfId="18801" xr:uid="{00000000-0005-0000-0000-0000FA480000}"/>
    <cellStyle name="Output 8 2 8 3 13" xfId="18802" xr:uid="{00000000-0005-0000-0000-0000FB480000}"/>
    <cellStyle name="Output 8 2 8 3 13 2" xfId="18803" xr:uid="{00000000-0005-0000-0000-0000FC480000}"/>
    <cellStyle name="Output 8 2 8 3 14" xfId="18804" xr:uid="{00000000-0005-0000-0000-0000FD480000}"/>
    <cellStyle name="Output 8 2 8 3 14 2" xfId="18805" xr:uid="{00000000-0005-0000-0000-0000FE480000}"/>
    <cellStyle name="Output 8 2 8 3 15" xfId="18806" xr:uid="{00000000-0005-0000-0000-0000FF480000}"/>
    <cellStyle name="Output 8 2 8 3 15 2" xfId="18807" xr:uid="{00000000-0005-0000-0000-000000490000}"/>
    <cellStyle name="Output 8 2 8 3 16" xfId="18808" xr:uid="{00000000-0005-0000-0000-000001490000}"/>
    <cellStyle name="Output 8 2 8 3 2" xfId="18809" xr:uid="{00000000-0005-0000-0000-000002490000}"/>
    <cellStyle name="Output 8 2 8 3 2 2" xfId="18810" xr:uid="{00000000-0005-0000-0000-000003490000}"/>
    <cellStyle name="Output 8 2 8 3 3" xfId="18811" xr:uid="{00000000-0005-0000-0000-000004490000}"/>
    <cellStyle name="Output 8 2 8 3 3 2" xfId="18812" xr:uid="{00000000-0005-0000-0000-000005490000}"/>
    <cellStyle name="Output 8 2 8 3 4" xfId="18813" xr:uid="{00000000-0005-0000-0000-000006490000}"/>
    <cellStyle name="Output 8 2 8 3 4 2" xfId="18814" xr:uid="{00000000-0005-0000-0000-000007490000}"/>
    <cellStyle name="Output 8 2 8 3 5" xfId="18815" xr:uid="{00000000-0005-0000-0000-000008490000}"/>
    <cellStyle name="Output 8 2 8 3 5 2" xfId="18816" xr:uid="{00000000-0005-0000-0000-000009490000}"/>
    <cellStyle name="Output 8 2 8 3 6" xfId="18817" xr:uid="{00000000-0005-0000-0000-00000A490000}"/>
    <cellStyle name="Output 8 2 8 3 6 2" xfId="18818" xr:uid="{00000000-0005-0000-0000-00000B490000}"/>
    <cellStyle name="Output 8 2 8 3 7" xfId="18819" xr:uid="{00000000-0005-0000-0000-00000C490000}"/>
    <cellStyle name="Output 8 2 8 3 7 2" xfId="18820" xr:uid="{00000000-0005-0000-0000-00000D490000}"/>
    <cellStyle name="Output 8 2 8 3 8" xfId="18821" xr:uid="{00000000-0005-0000-0000-00000E490000}"/>
    <cellStyle name="Output 8 2 8 3 8 2" xfId="18822" xr:uid="{00000000-0005-0000-0000-00000F490000}"/>
    <cellStyle name="Output 8 2 8 3 9" xfId="18823" xr:uid="{00000000-0005-0000-0000-000010490000}"/>
    <cellStyle name="Output 8 2 8 3 9 2" xfId="18824" xr:uid="{00000000-0005-0000-0000-000011490000}"/>
    <cellStyle name="Output 8 2 8 4" xfId="18825" xr:uid="{00000000-0005-0000-0000-000012490000}"/>
    <cellStyle name="Output 8 2 8 4 10" xfId="18826" xr:uid="{00000000-0005-0000-0000-000013490000}"/>
    <cellStyle name="Output 8 2 8 4 10 2" xfId="18827" xr:uid="{00000000-0005-0000-0000-000014490000}"/>
    <cellStyle name="Output 8 2 8 4 11" xfId="18828" xr:uid="{00000000-0005-0000-0000-000015490000}"/>
    <cellStyle name="Output 8 2 8 4 11 2" xfId="18829" xr:uid="{00000000-0005-0000-0000-000016490000}"/>
    <cellStyle name="Output 8 2 8 4 12" xfId="18830" xr:uid="{00000000-0005-0000-0000-000017490000}"/>
    <cellStyle name="Output 8 2 8 4 12 2" xfId="18831" xr:uid="{00000000-0005-0000-0000-000018490000}"/>
    <cellStyle name="Output 8 2 8 4 13" xfId="18832" xr:uid="{00000000-0005-0000-0000-000019490000}"/>
    <cellStyle name="Output 8 2 8 4 13 2" xfId="18833" xr:uid="{00000000-0005-0000-0000-00001A490000}"/>
    <cellStyle name="Output 8 2 8 4 14" xfId="18834" xr:uid="{00000000-0005-0000-0000-00001B490000}"/>
    <cellStyle name="Output 8 2 8 4 14 2" xfId="18835" xr:uid="{00000000-0005-0000-0000-00001C490000}"/>
    <cellStyle name="Output 8 2 8 4 15" xfId="18836" xr:uid="{00000000-0005-0000-0000-00001D490000}"/>
    <cellStyle name="Output 8 2 8 4 15 2" xfId="18837" xr:uid="{00000000-0005-0000-0000-00001E490000}"/>
    <cellStyle name="Output 8 2 8 4 16" xfId="18838" xr:uid="{00000000-0005-0000-0000-00001F490000}"/>
    <cellStyle name="Output 8 2 8 4 2" xfId="18839" xr:uid="{00000000-0005-0000-0000-000020490000}"/>
    <cellStyle name="Output 8 2 8 4 2 2" xfId="18840" xr:uid="{00000000-0005-0000-0000-000021490000}"/>
    <cellStyle name="Output 8 2 8 4 3" xfId="18841" xr:uid="{00000000-0005-0000-0000-000022490000}"/>
    <cellStyle name="Output 8 2 8 4 3 2" xfId="18842" xr:uid="{00000000-0005-0000-0000-000023490000}"/>
    <cellStyle name="Output 8 2 8 4 4" xfId="18843" xr:uid="{00000000-0005-0000-0000-000024490000}"/>
    <cellStyle name="Output 8 2 8 4 4 2" xfId="18844" xr:uid="{00000000-0005-0000-0000-000025490000}"/>
    <cellStyle name="Output 8 2 8 4 5" xfId="18845" xr:uid="{00000000-0005-0000-0000-000026490000}"/>
    <cellStyle name="Output 8 2 8 4 5 2" xfId="18846" xr:uid="{00000000-0005-0000-0000-000027490000}"/>
    <cellStyle name="Output 8 2 8 4 6" xfId="18847" xr:uid="{00000000-0005-0000-0000-000028490000}"/>
    <cellStyle name="Output 8 2 8 4 6 2" xfId="18848" xr:uid="{00000000-0005-0000-0000-000029490000}"/>
    <cellStyle name="Output 8 2 8 4 7" xfId="18849" xr:uid="{00000000-0005-0000-0000-00002A490000}"/>
    <cellStyle name="Output 8 2 8 4 7 2" xfId="18850" xr:uid="{00000000-0005-0000-0000-00002B490000}"/>
    <cellStyle name="Output 8 2 8 4 8" xfId="18851" xr:uid="{00000000-0005-0000-0000-00002C490000}"/>
    <cellStyle name="Output 8 2 8 4 8 2" xfId="18852" xr:uid="{00000000-0005-0000-0000-00002D490000}"/>
    <cellStyle name="Output 8 2 8 4 9" xfId="18853" xr:uid="{00000000-0005-0000-0000-00002E490000}"/>
    <cellStyle name="Output 8 2 8 4 9 2" xfId="18854" xr:uid="{00000000-0005-0000-0000-00002F490000}"/>
    <cellStyle name="Output 8 2 8 5" xfId="18855" xr:uid="{00000000-0005-0000-0000-000030490000}"/>
    <cellStyle name="Output 8 2 8 5 10" xfId="18856" xr:uid="{00000000-0005-0000-0000-000031490000}"/>
    <cellStyle name="Output 8 2 8 5 10 2" xfId="18857" xr:uid="{00000000-0005-0000-0000-000032490000}"/>
    <cellStyle name="Output 8 2 8 5 11" xfId="18858" xr:uid="{00000000-0005-0000-0000-000033490000}"/>
    <cellStyle name="Output 8 2 8 5 11 2" xfId="18859" xr:uid="{00000000-0005-0000-0000-000034490000}"/>
    <cellStyle name="Output 8 2 8 5 12" xfId="18860" xr:uid="{00000000-0005-0000-0000-000035490000}"/>
    <cellStyle name="Output 8 2 8 5 12 2" xfId="18861" xr:uid="{00000000-0005-0000-0000-000036490000}"/>
    <cellStyle name="Output 8 2 8 5 13" xfId="18862" xr:uid="{00000000-0005-0000-0000-000037490000}"/>
    <cellStyle name="Output 8 2 8 5 13 2" xfId="18863" xr:uid="{00000000-0005-0000-0000-000038490000}"/>
    <cellStyle name="Output 8 2 8 5 14" xfId="18864" xr:uid="{00000000-0005-0000-0000-000039490000}"/>
    <cellStyle name="Output 8 2 8 5 2" xfId="18865" xr:uid="{00000000-0005-0000-0000-00003A490000}"/>
    <cellStyle name="Output 8 2 8 5 2 2" xfId="18866" xr:uid="{00000000-0005-0000-0000-00003B490000}"/>
    <cellStyle name="Output 8 2 8 5 3" xfId="18867" xr:uid="{00000000-0005-0000-0000-00003C490000}"/>
    <cellStyle name="Output 8 2 8 5 3 2" xfId="18868" xr:uid="{00000000-0005-0000-0000-00003D490000}"/>
    <cellStyle name="Output 8 2 8 5 4" xfId="18869" xr:uid="{00000000-0005-0000-0000-00003E490000}"/>
    <cellStyle name="Output 8 2 8 5 4 2" xfId="18870" xr:uid="{00000000-0005-0000-0000-00003F490000}"/>
    <cellStyle name="Output 8 2 8 5 5" xfId="18871" xr:uid="{00000000-0005-0000-0000-000040490000}"/>
    <cellStyle name="Output 8 2 8 5 5 2" xfId="18872" xr:uid="{00000000-0005-0000-0000-000041490000}"/>
    <cellStyle name="Output 8 2 8 5 6" xfId="18873" xr:uid="{00000000-0005-0000-0000-000042490000}"/>
    <cellStyle name="Output 8 2 8 5 6 2" xfId="18874" xr:uid="{00000000-0005-0000-0000-000043490000}"/>
    <cellStyle name="Output 8 2 8 5 7" xfId="18875" xr:uid="{00000000-0005-0000-0000-000044490000}"/>
    <cellStyle name="Output 8 2 8 5 7 2" xfId="18876" xr:uid="{00000000-0005-0000-0000-000045490000}"/>
    <cellStyle name="Output 8 2 8 5 8" xfId="18877" xr:uid="{00000000-0005-0000-0000-000046490000}"/>
    <cellStyle name="Output 8 2 8 5 8 2" xfId="18878" xr:uid="{00000000-0005-0000-0000-000047490000}"/>
    <cellStyle name="Output 8 2 8 5 9" xfId="18879" xr:uid="{00000000-0005-0000-0000-000048490000}"/>
    <cellStyle name="Output 8 2 8 5 9 2" xfId="18880" xr:uid="{00000000-0005-0000-0000-000049490000}"/>
    <cellStyle name="Output 8 2 8 6" xfId="18881" xr:uid="{00000000-0005-0000-0000-00004A490000}"/>
    <cellStyle name="Output 8 2 8 6 2" xfId="18882" xr:uid="{00000000-0005-0000-0000-00004B490000}"/>
    <cellStyle name="Output 8 2 8 7" xfId="18883" xr:uid="{00000000-0005-0000-0000-00004C490000}"/>
    <cellStyle name="Output 8 2 8 7 2" xfId="18884" xr:uid="{00000000-0005-0000-0000-00004D490000}"/>
    <cellStyle name="Output 8 2 8 8" xfId="18885" xr:uid="{00000000-0005-0000-0000-00004E490000}"/>
    <cellStyle name="Output 8 2 8 8 2" xfId="18886" xr:uid="{00000000-0005-0000-0000-00004F490000}"/>
    <cellStyle name="Output 8 2 8 9" xfId="18887" xr:uid="{00000000-0005-0000-0000-000050490000}"/>
    <cellStyle name="Output 8 2 8 9 2" xfId="18888" xr:uid="{00000000-0005-0000-0000-000051490000}"/>
    <cellStyle name="Output 8 2 9" xfId="18889" xr:uid="{00000000-0005-0000-0000-000052490000}"/>
    <cellStyle name="Output 8 2 9 10" xfId="18890" xr:uid="{00000000-0005-0000-0000-000053490000}"/>
    <cellStyle name="Output 8 2 9 10 2" xfId="18891" xr:uid="{00000000-0005-0000-0000-000054490000}"/>
    <cellStyle name="Output 8 2 9 11" xfId="18892" xr:uid="{00000000-0005-0000-0000-000055490000}"/>
    <cellStyle name="Output 8 2 9 11 2" xfId="18893" xr:uid="{00000000-0005-0000-0000-000056490000}"/>
    <cellStyle name="Output 8 2 9 12" xfId="18894" xr:uid="{00000000-0005-0000-0000-000057490000}"/>
    <cellStyle name="Output 8 2 9 12 2" xfId="18895" xr:uid="{00000000-0005-0000-0000-000058490000}"/>
    <cellStyle name="Output 8 2 9 13" xfId="18896" xr:uid="{00000000-0005-0000-0000-000059490000}"/>
    <cellStyle name="Output 8 2 9 13 2" xfId="18897" xr:uid="{00000000-0005-0000-0000-00005A490000}"/>
    <cellStyle name="Output 8 2 9 14" xfId="18898" xr:uid="{00000000-0005-0000-0000-00005B490000}"/>
    <cellStyle name="Output 8 2 9 14 2" xfId="18899" xr:uid="{00000000-0005-0000-0000-00005C490000}"/>
    <cellStyle name="Output 8 2 9 15" xfId="18900" xr:uid="{00000000-0005-0000-0000-00005D490000}"/>
    <cellStyle name="Output 8 2 9 15 2" xfId="18901" xr:uid="{00000000-0005-0000-0000-00005E490000}"/>
    <cellStyle name="Output 8 2 9 16" xfId="18902" xr:uid="{00000000-0005-0000-0000-00005F490000}"/>
    <cellStyle name="Output 8 2 9 16 2" xfId="18903" xr:uid="{00000000-0005-0000-0000-000060490000}"/>
    <cellStyle name="Output 8 2 9 17" xfId="18904" xr:uid="{00000000-0005-0000-0000-000061490000}"/>
    <cellStyle name="Output 8 2 9 17 2" xfId="18905" xr:uid="{00000000-0005-0000-0000-000062490000}"/>
    <cellStyle name="Output 8 2 9 18" xfId="18906" xr:uid="{00000000-0005-0000-0000-000063490000}"/>
    <cellStyle name="Output 8 2 9 2" xfId="18907" xr:uid="{00000000-0005-0000-0000-000064490000}"/>
    <cellStyle name="Output 8 2 9 2 2" xfId="18908" xr:uid="{00000000-0005-0000-0000-000065490000}"/>
    <cellStyle name="Output 8 2 9 3" xfId="18909" xr:uid="{00000000-0005-0000-0000-000066490000}"/>
    <cellStyle name="Output 8 2 9 3 2" xfId="18910" xr:uid="{00000000-0005-0000-0000-000067490000}"/>
    <cellStyle name="Output 8 2 9 4" xfId="18911" xr:uid="{00000000-0005-0000-0000-000068490000}"/>
    <cellStyle name="Output 8 2 9 4 2" xfId="18912" xr:uid="{00000000-0005-0000-0000-000069490000}"/>
    <cellStyle name="Output 8 2 9 5" xfId="18913" xr:uid="{00000000-0005-0000-0000-00006A490000}"/>
    <cellStyle name="Output 8 2 9 5 2" xfId="18914" xr:uid="{00000000-0005-0000-0000-00006B490000}"/>
    <cellStyle name="Output 8 2 9 6" xfId="18915" xr:uid="{00000000-0005-0000-0000-00006C490000}"/>
    <cellStyle name="Output 8 2 9 6 2" xfId="18916" xr:uid="{00000000-0005-0000-0000-00006D490000}"/>
    <cellStyle name="Output 8 2 9 7" xfId="18917" xr:uid="{00000000-0005-0000-0000-00006E490000}"/>
    <cellStyle name="Output 8 2 9 7 2" xfId="18918" xr:uid="{00000000-0005-0000-0000-00006F490000}"/>
    <cellStyle name="Output 8 2 9 8" xfId="18919" xr:uid="{00000000-0005-0000-0000-000070490000}"/>
    <cellStyle name="Output 8 2 9 8 2" xfId="18920" xr:uid="{00000000-0005-0000-0000-000071490000}"/>
    <cellStyle name="Output 8 2 9 9" xfId="18921" xr:uid="{00000000-0005-0000-0000-000072490000}"/>
    <cellStyle name="Output 8 2 9 9 2" xfId="18922" xr:uid="{00000000-0005-0000-0000-000073490000}"/>
    <cellStyle name="Output 8 20" xfId="18923" xr:uid="{00000000-0005-0000-0000-000074490000}"/>
    <cellStyle name="Output 8 20 2" xfId="18924" xr:uid="{00000000-0005-0000-0000-000075490000}"/>
    <cellStyle name="Output 8 21" xfId="18925" xr:uid="{00000000-0005-0000-0000-000076490000}"/>
    <cellStyle name="Output 8 21 2" xfId="18926" xr:uid="{00000000-0005-0000-0000-000077490000}"/>
    <cellStyle name="Output 8 22" xfId="18927" xr:uid="{00000000-0005-0000-0000-000078490000}"/>
    <cellStyle name="Output 8 22 2" xfId="18928" xr:uid="{00000000-0005-0000-0000-000079490000}"/>
    <cellStyle name="Output 8 23" xfId="18929" xr:uid="{00000000-0005-0000-0000-00007A490000}"/>
    <cellStyle name="Output 8 23 2" xfId="18930" xr:uid="{00000000-0005-0000-0000-00007B490000}"/>
    <cellStyle name="Output 8 24" xfId="18931" xr:uid="{00000000-0005-0000-0000-00007C490000}"/>
    <cellStyle name="Output 8 24 2" xfId="18932" xr:uid="{00000000-0005-0000-0000-00007D490000}"/>
    <cellStyle name="Output 8 25" xfId="18933" xr:uid="{00000000-0005-0000-0000-00007E490000}"/>
    <cellStyle name="Output 8 25 2" xfId="18934" xr:uid="{00000000-0005-0000-0000-00007F490000}"/>
    <cellStyle name="Output 8 26" xfId="18935" xr:uid="{00000000-0005-0000-0000-000080490000}"/>
    <cellStyle name="Output 8 26 2" xfId="18936" xr:uid="{00000000-0005-0000-0000-000081490000}"/>
    <cellStyle name="Output 8 27" xfId="18937" xr:uid="{00000000-0005-0000-0000-000082490000}"/>
    <cellStyle name="Output 8 27 2" xfId="18938" xr:uid="{00000000-0005-0000-0000-000083490000}"/>
    <cellStyle name="Output 8 28" xfId="18939" xr:uid="{00000000-0005-0000-0000-000084490000}"/>
    <cellStyle name="Output 8 3" xfId="18940" xr:uid="{00000000-0005-0000-0000-000085490000}"/>
    <cellStyle name="Output 8 3 10" xfId="18941" xr:uid="{00000000-0005-0000-0000-000086490000}"/>
    <cellStyle name="Output 8 3 10 2" xfId="18942" xr:uid="{00000000-0005-0000-0000-000087490000}"/>
    <cellStyle name="Output 8 3 11" xfId="18943" xr:uid="{00000000-0005-0000-0000-000088490000}"/>
    <cellStyle name="Output 8 3 11 2" xfId="18944" xr:uid="{00000000-0005-0000-0000-000089490000}"/>
    <cellStyle name="Output 8 3 12" xfId="18945" xr:uid="{00000000-0005-0000-0000-00008A490000}"/>
    <cellStyle name="Output 8 3 12 2" xfId="18946" xr:uid="{00000000-0005-0000-0000-00008B490000}"/>
    <cellStyle name="Output 8 3 13" xfId="18947" xr:uid="{00000000-0005-0000-0000-00008C490000}"/>
    <cellStyle name="Output 8 3 13 2" xfId="18948" xr:uid="{00000000-0005-0000-0000-00008D490000}"/>
    <cellStyle name="Output 8 3 14" xfId="18949" xr:uid="{00000000-0005-0000-0000-00008E490000}"/>
    <cellStyle name="Output 8 3 14 2" xfId="18950" xr:uid="{00000000-0005-0000-0000-00008F490000}"/>
    <cellStyle name="Output 8 3 15" xfId="18951" xr:uid="{00000000-0005-0000-0000-000090490000}"/>
    <cellStyle name="Output 8 3 15 2" xfId="18952" xr:uid="{00000000-0005-0000-0000-000091490000}"/>
    <cellStyle name="Output 8 3 16" xfId="18953" xr:uid="{00000000-0005-0000-0000-000092490000}"/>
    <cellStyle name="Output 8 3 16 2" xfId="18954" xr:uid="{00000000-0005-0000-0000-000093490000}"/>
    <cellStyle name="Output 8 3 17" xfId="18955" xr:uid="{00000000-0005-0000-0000-000094490000}"/>
    <cellStyle name="Output 8 3 17 2" xfId="18956" xr:uid="{00000000-0005-0000-0000-000095490000}"/>
    <cellStyle name="Output 8 3 18" xfId="18957" xr:uid="{00000000-0005-0000-0000-000096490000}"/>
    <cellStyle name="Output 8 3 18 2" xfId="18958" xr:uid="{00000000-0005-0000-0000-000097490000}"/>
    <cellStyle name="Output 8 3 19" xfId="18959" xr:uid="{00000000-0005-0000-0000-000098490000}"/>
    <cellStyle name="Output 8 3 19 2" xfId="18960" xr:uid="{00000000-0005-0000-0000-000099490000}"/>
    <cellStyle name="Output 8 3 2" xfId="18961" xr:uid="{00000000-0005-0000-0000-00009A490000}"/>
    <cellStyle name="Output 8 3 2 10" xfId="18962" xr:uid="{00000000-0005-0000-0000-00009B490000}"/>
    <cellStyle name="Output 8 3 2 10 2" xfId="18963" xr:uid="{00000000-0005-0000-0000-00009C490000}"/>
    <cellStyle name="Output 8 3 2 11" xfId="18964" xr:uid="{00000000-0005-0000-0000-00009D490000}"/>
    <cellStyle name="Output 8 3 2 11 2" xfId="18965" xr:uid="{00000000-0005-0000-0000-00009E490000}"/>
    <cellStyle name="Output 8 3 2 12" xfId="18966" xr:uid="{00000000-0005-0000-0000-00009F490000}"/>
    <cellStyle name="Output 8 3 2 12 2" xfId="18967" xr:uid="{00000000-0005-0000-0000-0000A0490000}"/>
    <cellStyle name="Output 8 3 2 13" xfId="18968" xr:uid="{00000000-0005-0000-0000-0000A1490000}"/>
    <cellStyle name="Output 8 3 2 13 2" xfId="18969" xr:uid="{00000000-0005-0000-0000-0000A2490000}"/>
    <cellStyle name="Output 8 3 2 14" xfId="18970" xr:uid="{00000000-0005-0000-0000-0000A3490000}"/>
    <cellStyle name="Output 8 3 2 14 2" xfId="18971" xr:uid="{00000000-0005-0000-0000-0000A4490000}"/>
    <cellStyle name="Output 8 3 2 15" xfId="18972" xr:uid="{00000000-0005-0000-0000-0000A5490000}"/>
    <cellStyle name="Output 8 3 2 15 2" xfId="18973" xr:uid="{00000000-0005-0000-0000-0000A6490000}"/>
    <cellStyle name="Output 8 3 2 16" xfId="18974" xr:uid="{00000000-0005-0000-0000-0000A7490000}"/>
    <cellStyle name="Output 8 3 2 16 2" xfId="18975" xr:uid="{00000000-0005-0000-0000-0000A8490000}"/>
    <cellStyle name="Output 8 3 2 17" xfId="18976" xr:uid="{00000000-0005-0000-0000-0000A9490000}"/>
    <cellStyle name="Output 8 3 2 17 2" xfId="18977" xr:uid="{00000000-0005-0000-0000-0000AA490000}"/>
    <cellStyle name="Output 8 3 2 18" xfId="18978" xr:uid="{00000000-0005-0000-0000-0000AB490000}"/>
    <cellStyle name="Output 8 3 2 18 2" xfId="18979" xr:uid="{00000000-0005-0000-0000-0000AC490000}"/>
    <cellStyle name="Output 8 3 2 19" xfId="18980" xr:uid="{00000000-0005-0000-0000-0000AD490000}"/>
    <cellStyle name="Output 8 3 2 2" xfId="18981" xr:uid="{00000000-0005-0000-0000-0000AE490000}"/>
    <cellStyle name="Output 8 3 2 2 2" xfId="18982" xr:uid="{00000000-0005-0000-0000-0000AF490000}"/>
    <cellStyle name="Output 8 3 2 3" xfId="18983" xr:uid="{00000000-0005-0000-0000-0000B0490000}"/>
    <cellStyle name="Output 8 3 2 3 2" xfId="18984" xr:uid="{00000000-0005-0000-0000-0000B1490000}"/>
    <cellStyle name="Output 8 3 2 4" xfId="18985" xr:uid="{00000000-0005-0000-0000-0000B2490000}"/>
    <cellStyle name="Output 8 3 2 4 2" xfId="18986" xr:uid="{00000000-0005-0000-0000-0000B3490000}"/>
    <cellStyle name="Output 8 3 2 5" xfId="18987" xr:uid="{00000000-0005-0000-0000-0000B4490000}"/>
    <cellStyle name="Output 8 3 2 5 2" xfId="18988" xr:uid="{00000000-0005-0000-0000-0000B5490000}"/>
    <cellStyle name="Output 8 3 2 6" xfId="18989" xr:uid="{00000000-0005-0000-0000-0000B6490000}"/>
    <cellStyle name="Output 8 3 2 6 2" xfId="18990" xr:uid="{00000000-0005-0000-0000-0000B7490000}"/>
    <cellStyle name="Output 8 3 2 7" xfId="18991" xr:uid="{00000000-0005-0000-0000-0000B8490000}"/>
    <cellStyle name="Output 8 3 2 7 2" xfId="18992" xr:uid="{00000000-0005-0000-0000-0000B9490000}"/>
    <cellStyle name="Output 8 3 2 8" xfId="18993" xr:uid="{00000000-0005-0000-0000-0000BA490000}"/>
    <cellStyle name="Output 8 3 2 8 2" xfId="18994" xr:uid="{00000000-0005-0000-0000-0000BB490000}"/>
    <cellStyle name="Output 8 3 2 9" xfId="18995" xr:uid="{00000000-0005-0000-0000-0000BC490000}"/>
    <cellStyle name="Output 8 3 2 9 2" xfId="18996" xr:uid="{00000000-0005-0000-0000-0000BD490000}"/>
    <cellStyle name="Output 8 3 20" xfId="18997" xr:uid="{00000000-0005-0000-0000-0000BE490000}"/>
    <cellStyle name="Output 8 3 3" xfId="18998" xr:uid="{00000000-0005-0000-0000-0000BF490000}"/>
    <cellStyle name="Output 8 3 3 10" xfId="18999" xr:uid="{00000000-0005-0000-0000-0000C0490000}"/>
    <cellStyle name="Output 8 3 3 10 2" xfId="19000" xr:uid="{00000000-0005-0000-0000-0000C1490000}"/>
    <cellStyle name="Output 8 3 3 11" xfId="19001" xr:uid="{00000000-0005-0000-0000-0000C2490000}"/>
    <cellStyle name="Output 8 3 3 11 2" xfId="19002" xr:uid="{00000000-0005-0000-0000-0000C3490000}"/>
    <cellStyle name="Output 8 3 3 12" xfId="19003" xr:uid="{00000000-0005-0000-0000-0000C4490000}"/>
    <cellStyle name="Output 8 3 3 12 2" xfId="19004" xr:uid="{00000000-0005-0000-0000-0000C5490000}"/>
    <cellStyle name="Output 8 3 3 13" xfId="19005" xr:uid="{00000000-0005-0000-0000-0000C6490000}"/>
    <cellStyle name="Output 8 3 3 13 2" xfId="19006" xr:uid="{00000000-0005-0000-0000-0000C7490000}"/>
    <cellStyle name="Output 8 3 3 14" xfId="19007" xr:uid="{00000000-0005-0000-0000-0000C8490000}"/>
    <cellStyle name="Output 8 3 3 14 2" xfId="19008" xr:uid="{00000000-0005-0000-0000-0000C9490000}"/>
    <cellStyle name="Output 8 3 3 15" xfId="19009" xr:uid="{00000000-0005-0000-0000-0000CA490000}"/>
    <cellStyle name="Output 8 3 3 15 2" xfId="19010" xr:uid="{00000000-0005-0000-0000-0000CB490000}"/>
    <cellStyle name="Output 8 3 3 16" xfId="19011" xr:uid="{00000000-0005-0000-0000-0000CC490000}"/>
    <cellStyle name="Output 8 3 3 16 2" xfId="19012" xr:uid="{00000000-0005-0000-0000-0000CD490000}"/>
    <cellStyle name="Output 8 3 3 17" xfId="19013" xr:uid="{00000000-0005-0000-0000-0000CE490000}"/>
    <cellStyle name="Output 8 3 3 17 2" xfId="19014" xr:uid="{00000000-0005-0000-0000-0000CF490000}"/>
    <cellStyle name="Output 8 3 3 18" xfId="19015" xr:uid="{00000000-0005-0000-0000-0000D0490000}"/>
    <cellStyle name="Output 8 3 3 18 2" xfId="19016" xr:uid="{00000000-0005-0000-0000-0000D1490000}"/>
    <cellStyle name="Output 8 3 3 19" xfId="19017" xr:uid="{00000000-0005-0000-0000-0000D2490000}"/>
    <cellStyle name="Output 8 3 3 2" xfId="19018" xr:uid="{00000000-0005-0000-0000-0000D3490000}"/>
    <cellStyle name="Output 8 3 3 2 2" xfId="19019" xr:uid="{00000000-0005-0000-0000-0000D4490000}"/>
    <cellStyle name="Output 8 3 3 3" xfId="19020" xr:uid="{00000000-0005-0000-0000-0000D5490000}"/>
    <cellStyle name="Output 8 3 3 3 2" xfId="19021" xr:uid="{00000000-0005-0000-0000-0000D6490000}"/>
    <cellStyle name="Output 8 3 3 4" xfId="19022" xr:uid="{00000000-0005-0000-0000-0000D7490000}"/>
    <cellStyle name="Output 8 3 3 4 2" xfId="19023" xr:uid="{00000000-0005-0000-0000-0000D8490000}"/>
    <cellStyle name="Output 8 3 3 5" xfId="19024" xr:uid="{00000000-0005-0000-0000-0000D9490000}"/>
    <cellStyle name="Output 8 3 3 5 2" xfId="19025" xr:uid="{00000000-0005-0000-0000-0000DA490000}"/>
    <cellStyle name="Output 8 3 3 6" xfId="19026" xr:uid="{00000000-0005-0000-0000-0000DB490000}"/>
    <cellStyle name="Output 8 3 3 6 2" xfId="19027" xr:uid="{00000000-0005-0000-0000-0000DC490000}"/>
    <cellStyle name="Output 8 3 3 7" xfId="19028" xr:uid="{00000000-0005-0000-0000-0000DD490000}"/>
    <cellStyle name="Output 8 3 3 7 2" xfId="19029" xr:uid="{00000000-0005-0000-0000-0000DE490000}"/>
    <cellStyle name="Output 8 3 3 8" xfId="19030" xr:uid="{00000000-0005-0000-0000-0000DF490000}"/>
    <cellStyle name="Output 8 3 3 8 2" xfId="19031" xr:uid="{00000000-0005-0000-0000-0000E0490000}"/>
    <cellStyle name="Output 8 3 3 9" xfId="19032" xr:uid="{00000000-0005-0000-0000-0000E1490000}"/>
    <cellStyle name="Output 8 3 3 9 2" xfId="19033" xr:uid="{00000000-0005-0000-0000-0000E2490000}"/>
    <cellStyle name="Output 8 3 4" xfId="19034" xr:uid="{00000000-0005-0000-0000-0000E3490000}"/>
    <cellStyle name="Output 8 3 4 10" xfId="19035" xr:uid="{00000000-0005-0000-0000-0000E4490000}"/>
    <cellStyle name="Output 8 3 4 10 2" xfId="19036" xr:uid="{00000000-0005-0000-0000-0000E5490000}"/>
    <cellStyle name="Output 8 3 4 11" xfId="19037" xr:uid="{00000000-0005-0000-0000-0000E6490000}"/>
    <cellStyle name="Output 8 3 4 11 2" xfId="19038" xr:uid="{00000000-0005-0000-0000-0000E7490000}"/>
    <cellStyle name="Output 8 3 4 12" xfId="19039" xr:uid="{00000000-0005-0000-0000-0000E8490000}"/>
    <cellStyle name="Output 8 3 4 12 2" xfId="19040" xr:uid="{00000000-0005-0000-0000-0000E9490000}"/>
    <cellStyle name="Output 8 3 4 13" xfId="19041" xr:uid="{00000000-0005-0000-0000-0000EA490000}"/>
    <cellStyle name="Output 8 3 4 13 2" xfId="19042" xr:uid="{00000000-0005-0000-0000-0000EB490000}"/>
    <cellStyle name="Output 8 3 4 14" xfId="19043" xr:uid="{00000000-0005-0000-0000-0000EC490000}"/>
    <cellStyle name="Output 8 3 4 14 2" xfId="19044" xr:uid="{00000000-0005-0000-0000-0000ED490000}"/>
    <cellStyle name="Output 8 3 4 15" xfId="19045" xr:uid="{00000000-0005-0000-0000-0000EE490000}"/>
    <cellStyle name="Output 8 3 4 15 2" xfId="19046" xr:uid="{00000000-0005-0000-0000-0000EF490000}"/>
    <cellStyle name="Output 8 3 4 16" xfId="19047" xr:uid="{00000000-0005-0000-0000-0000F0490000}"/>
    <cellStyle name="Output 8 3 4 2" xfId="19048" xr:uid="{00000000-0005-0000-0000-0000F1490000}"/>
    <cellStyle name="Output 8 3 4 2 2" xfId="19049" xr:uid="{00000000-0005-0000-0000-0000F2490000}"/>
    <cellStyle name="Output 8 3 4 3" xfId="19050" xr:uid="{00000000-0005-0000-0000-0000F3490000}"/>
    <cellStyle name="Output 8 3 4 3 2" xfId="19051" xr:uid="{00000000-0005-0000-0000-0000F4490000}"/>
    <cellStyle name="Output 8 3 4 4" xfId="19052" xr:uid="{00000000-0005-0000-0000-0000F5490000}"/>
    <cellStyle name="Output 8 3 4 4 2" xfId="19053" xr:uid="{00000000-0005-0000-0000-0000F6490000}"/>
    <cellStyle name="Output 8 3 4 5" xfId="19054" xr:uid="{00000000-0005-0000-0000-0000F7490000}"/>
    <cellStyle name="Output 8 3 4 5 2" xfId="19055" xr:uid="{00000000-0005-0000-0000-0000F8490000}"/>
    <cellStyle name="Output 8 3 4 6" xfId="19056" xr:uid="{00000000-0005-0000-0000-0000F9490000}"/>
    <cellStyle name="Output 8 3 4 6 2" xfId="19057" xr:uid="{00000000-0005-0000-0000-0000FA490000}"/>
    <cellStyle name="Output 8 3 4 7" xfId="19058" xr:uid="{00000000-0005-0000-0000-0000FB490000}"/>
    <cellStyle name="Output 8 3 4 7 2" xfId="19059" xr:uid="{00000000-0005-0000-0000-0000FC490000}"/>
    <cellStyle name="Output 8 3 4 8" xfId="19060" xr:uid="{00000000-0005-0000-0000-0000FD490000}"/>
    <cellStyle name="Output 8 3 4 8 2" xfId="19061" xr:uid="{00000000-0005-0000-0000-0000FE490000}"/>
    <cellStyle name="Output 8 3 4 9" xfId="19062" xr:uid="{00000000-0005-0000-0000-0000FF490000}"/>
    <cellStyle name="Output 8 3 4 9 2" xfId="19063" xr:uid="{00000000-0005-0000-0000-0000004A0000}"/>
    <cellStyle name="Output 8 3 5" xfId="19064" xr:uid="{00000000-0005-0000-0000-0000014A0000}"/>
    <cellStyle name="Output 8 3 5 10" xfId="19065" xr:uid="{00000000-0005-0000-0000-0000024A0000}"/>
    <cellStyle name="Output 8 3 5 10 2" xfId="19066" xr:uid="{00000000-0005-0000-0000-0000034A0000}"/>
    <cellStyle name="Output 8 3 5 11" xfId="19067" xr:uid="{00000000-0005-0000-0000-0000044A0000}"/>
    <cellStyle name="Output 8 3 5 11 2" xfId="19068" xr:uid="{00000000-0005-0000-0000-0000054A0000}"/>
    <cellStyle name="Output 8 3 5 12" xfId="19069" xr:uid="{00000000-0005-0000-0000-0000064A0000}"/>
    <cellStyle name="Output 8 3 5 12 2" xfId="19070" xr:uid="{00000000-0005-0000-0000-0000074A0000}"/>
    <cellStyle name="Output 8 3 5 13" xfId="19071" xr:uid="{00000000-0005-0000-0000-0000084A0000}"/>
    <cellStyle name="Output 8 3 5 13 2" xfId="19072" xr:uid="{00000000-0005-0000-0000-0000094A0000}"/>
    <cellStyle name="Output 8 3 5 14" xfId="19073" xr:uid="{00000000-0005-0000-0000-00000A4A0000}"/>
    <cellStyle name="Output 8 3 5 14 2" xfId="19074" xr:uid="{00000000-0005-0000-0000-00000B4A0000}"/>
    <cellStyle name="Output 8 3 5 15" xfId="19075" xr:uid="{00000000-0005-0000-0000-00000C4A0000}"/>
    <cellStyle name="Output 8 3 5 15 2" xfId="19076" xr:uid="{00000000-0005-0000-0000-00000D4A0000}"/>
    <cellStyle name="Output 8 3 5 16" xfId="19077" xr:uid="{00000000-0005-0000-0000-00000E4A0000}"/>
    <cellStyle name="Output 8 3 5 2" xfId="19078" xr:uid="{00000000-0005-0000-0000-00000F4A0000}"/>
    <cellStyle name="Output 8 3 5 2 2" xfId="19079" xr:uid="{00000000-0005-0000-0000-0000104A0000}"/>
    <cellStyle name="Output 8 3 5 3" xfId="19080" xr:uid="{00000000-0005-0000-0000-0000114A0000}"/>
    <cellStyle name="Output 8 3 5 3 2" xfId="19081" xr:uid="{00000000-0005-0000-0000-0000124A0000}"/>
    <cellStyle name="Output 8 3 5 4" xfId="19082" xr:uid="{00000000-0005-0000-0000-0000134A0000}"/>
    <cellStyle name="Output 8 3 5 4 2" xfId="19083" xr:uid="{00000000-0005-0000-0000-0000144A0000}"/>
    <cellStyle name="Output 8 3 5 5" xfId="19084" xr:uid="{00000000-0005-0000-0000-0000154A0000}"/>
    <cellStyle name="Output 8 3 5 5 2" xfId="19085" xr:uid="{00000000-0005-0000-0000-0000164A0000}"/>
    <cellStyle name="Output 8 3 5 6" xfId="19086" xr:uid="{00000000-0005-0000-0000-0000174A0000}"/>
    <cellStyle name="Output 8 3 5 6 2" xfId="19087" xr:uid="{00000000-0005-0000-0000-0000184A0000}"/>
    <cellStyle name="Output 8 3 5 7" xfId="19088" xr:uid="{00000000-0005-0000-0000-0000194A0000}"/>
    <cellStyle name="Output 8 3 5 7 2" xfId="19089" xr:uid="{00000000-0005-0000-0000-00001A4A0000}"/>
    <cellStyle name="Output 8 3 5 8" xfId="19090" xr:uid="{00000000-0005-0000-0000-00001B4A0000}"/>
    <cellStyle name="Output 8 3 5 8 2" xfId="19091" xr:uid="{00000000-0005-0000-0000-00001C4A0000}"/>
    <cellStyle name="Output 8 3 5 9" xfId="19092" xr:uid="{00000000-0005-0000-0000-00001D4A0000}"/>
    <cellStyle name="Output 8 3 5 9 2" xfId="19093" xr:uid="{00000000-0005-0000-0000-00001E4A0000}"/>
    <cellStyle name="Output 8 3 6" xfId="19094" xr:uid="{00000000-0005-0000-0000-00001F4A0000}"/>
    <cellStyle name="Output 8 3 6 10" xfId="19095" xr:uid="{00000000-0005-0000-0000-0000204A0000}"/>
    <cellStyle name="Output 8 3 6 10 2" xfId="19096" xr:uid="{00000000-0005-0000-0000-0000214A0000}"/>
    <cellStyle name="Output 8 3 6 11" xfId="19097" xr:uid="{00000000-0005-0000-0000-0000224A0000}"/>
    <cellStyle name="Output 8 3 6 11 2" xfId="19098" xr:uid="{00000000-0005-0000-0000-0000234A0000}"/>
    <cellStyle name="Output 8 3 6 12" xfId="19099" xr:uid="{00000000-0005-0000-0000-0000244A0000}"/>
    <cellStyle name="Output 8 3 6 12 2" xfId="19100" xr:uid="{00000000-0005-0000-0000-0000254A0000}"/>
    <cellStyle name="Output 8 3 6 13" xfId="19101" xr:uid="{00000000-0005-0000-0000-0000264A0000}"/>
    <cellStyle name="Output 8 3 6 13 2" xfId="19102" xr:uid="{00000000-0005-0000-0000-0000274A0000}"/>
    <cellStyle name="Output 8 3 6 14" xfId="19103" xr:uid="{00000000-0005-0000-0000-0000284A0000}"/>
    <cellStyle name="Output 8 3 6 14 2" xfId="19104" xr:uid="{00000000-0005-0000-0000-0000294A0000}"/>
    <cellStyle name="Output 8 3 6 15" xfId="19105" xr:uid="{00000000-0005-0000-0000-00002A4A0000}"/>
    <cellStyle name="Output 8 3 6 2" xfId="19106" xr:uid="{00000000-0005-0000-0000-00002B4A0000}"/>
    <cellStyle name="Output 8 3 6 2 2" xfId="19107" xr:uid="{00000000-0005-0000-0000-00002C4A0000}"/>
    <cellStyle name="Output 8 3 6 3" xfId="19108" xr:uid="{00000000-0005-0000-0000-00002D4A0000}"/>
    <cellStyle name="Output 8 3 6 3 2" xfId="19109" xr:uid="{00000000-0005-0000-0000-00002E4A0000}"/>
    <cellStyle name="Output 8 3 6 4" xfId="19110" xr:uid="{00000000-0005-0000-0000-00002F4A0000}"/>
    <cellStyle name="Output 8 3 6 4 2" xfId="19111" xr:uid="{00000000-0005-0000-0000-0000304A0000}"/>
    <cellStyle name="Output 8 3 6 5" xfId="19112" xr:uid="{00000000-0005-0000-0000-0000314A0000}"/>
    <cellStyle name="Output 8 3 6 5 2" xfId="19113" xr:uid="{00000000-0005-0000-0000-0000324A0000}"/>
    <cellStyle name="Output 8 3 6 6" xfId="19114" xr:uid="{00000000-0005-0000-0000-0000334A0000}"/>
    <cellStyle name="Output 8 3 6 6 2" xfId="19115" xr:uid="{00000000-0005-0000-0000-0000344A0000}"/>
    <cellStyle name="Output 8 3 6 7" xfId="19116" xr:uid="{00000000-0005-0000-0000-0000354A0000}"/>
    <cellStyle name="Output 8 3 6 7 2" xfId="19117" xr:uid="{00000000-0005-0000-0000-0000364A0000}"/>
    <cellStyle name="Output 8 3 6 8" xfId="19118" xr:uid="{00000000-0005-0000-0000-0000374A0000}"/>
    <cellStyle name="Output 8 3 6 8 2" xfId="19119" xr:uid="{00000000-0005-0000-0000-0000384A0000}"/>
    <cellStyle name="Output 8 3 6 9" xfId="19120" xr:uid="{00000000-0005-0000-0000-0000394A0000}"/>
    <cellStyle name="Output 8 3 6 9 2" xfId="19121" xr:uid="{00000000-0005-0000-0000-00003A4A0000}"/>
    <cellStyle name="Output 8 3 7" xfId="19122" xr:uid="{00000000-0005-0000-0000-00003B4A0000}"/>
    <cellStyle name="Output 8 3 7 2" xfId="19123" xr:uid="{00000000-0005-0000-0000-00003C4A0000}"/>
    <cellStyle name="Output 8 3 8" xfId="19124" xr:uid="{00000000-0005-0000-0000-00003D4A0000}"/>
    <cellStyle name="Output 8 3 8 2" xfId="19125" xr:uid="{00000000-0005-0000-0000-00003E4A0000}"/>
    <cellStyle name="Output 8 3 9" xfId="19126" xr:uid="{00000000-0005-0000-0000-00003F4A0000}"/>
    <cellStyle name="Output 8 3 9 2" xfId="19127" xr:uid="{00000000-0005-0000-0000-0000404A0000}"/>
    <cellStyle name="Output 8 4" xfId="19128" xr:uid="{00000000-0005-0000-0000-0000414A0000}"/>
    <cellStyle name="Output 8 4 10" xfId="19129" xr:uid="{00000000-0005-0000-0000-0000424A0000}"/>
    <cellStyle name="Output 8 4 10 2" xfId="19130" xr:uid="{00000000-0005-0000-0000-0000434A0000}"/>
    <cellStyle name="Output 8 4 11" xfId="19131" xr:uid="{00000000-0005-0000-0000-0000444A0000}"/>
    <cellStyle name="Output 8 4 11 2" xfId="19132" xr:uid="{00000000-0005-0000-0000-0000454A0000}"/>
    <cellStyle name="Output 8 4 12" xfId="19133" xr:uid="{00000000-0005-0000-0000-0000464A0000}"/>
    <cellStyle name="Output 8 4 12 2" xfId="19134" xr:uid="{00000000-0005-0000-0000-0000474A0000}"/>
    <cellStyle name="Output 8 4 13" xfId="19135" xr:uid="{00000000-0005-0000-0000-0000484A0000}"/>
    <cellStyle name="Output 8 4 13 2" xfId="19136" xr:uid="{00000000-0005-0000-0000-0000494A0000}"/>
    <cellStyle name="Output 8 4 14" xfId="19137" xr:uid="{00000000-0005-0000-0000-00004A4A0000}"/>
    <cellStyle name="Output 8 4 14 2" xfId="19138" xr:uid="{00000000-0005-0000-0000-00004B4A0000}"/>
    <cellStyle name="Output 8 4 15" xfId="19139" xr:uid="{00000000-0005-0000-0000-00004C4A0000}"/>
    <cellStyle name="Output 8 4 15 2" xfId="19140" xr:uid="{00000000-0005-0000-0000-00004D4A0000}"/>
    <cellStyle name="Output 8 4 16" xfId="19141" xr:uid="{00000000-0005-0000-0000-00004E4A0000}"/>
    <cellStyle name="Output 8 4 16 2" xfId="19142" xr:uid="{00000000-0005-0000-0000-00004F4A0000}"/>
    <cellStyle name="Output 8 4 17" xfId="19143" xr:uid="{00000000-0005-0000-0000-0000504A0000}"/>
    <cellStyle name="Output 8 4 17 2" xfId="19144" xr:uid="{00000000-0005-0000-0000-0000514A0000}"/>
    <cellStyle name="Output 8 4 18" xfId="19145" xr:uid="{00000000-0005-0000-0000-0000524A0000}"/>
    <cellStyle name="Output 8 4 18 2" xfId="19146" xr:uid="{00000000-0005-0000-0000-0000534A0000}"/>
    <cellStyle name="Output 8 4 19" xfId="19147" xr:uid="{00000000-0005-0000-0000-0000544A0000}"/>
    <cellStyle name="Output 8 4 19 2" xfId="19148" xr:uid="{00000000-0005-0000-0000-0000554A0000}"/>
    <cellStyle name="Output 8 4 2" xfId="19149" xr:uid="{00000000-0005-0000-0000-0000564A0000}"/>
    <cellStyle name="Output 8 4 2 10" xfId="19150" xr:uid="{00000000-0005-0000-0000-0000574A0000}"/>
    <cellStyle name="Output 8 4 2 10 2" xfId="19151" xr:uid="{00000000-0005-0000-0000-0000584A0000}"/>
    <cellStyle name="Output 8 4 2 11" xfId="19152" xr:uid="{00000000-0005-0000-0000-0000594A0000}"/>
    <cellStyle name="Output 8 4 2 11 2" xfId="19153" xr:uid="{00000000-0005-0000-0000-00005A4A0000}"/>
    <cellStyle name="Output 8 4 2 12" xfId="19154" xr:uid="{00000000-0005-0000-0000-00005B4A0000}"/>
    <cellStyle name="Output 8 4 2 12 2" xfId="19155" xr:uid="{00000000-0005-0000-0000-00005C4A0000}"/>
    <cellStyle name="Output 8 4 2 13" xfId="19156" xr:uid="{00000000-0005-0000-0000-00005D4A0000}"/>
    <cellStyle name="Output 8 4 2 13 2" xfId="19157" xr:uid="{00000000-0005-0000-0000-00005E4A0000}"/>
    <cellStyle name="Output 8 4 2 14" xfId="19158" xr:uid="{00000000-0005-0000-0000-00005F4A0000}"/>
    <cellStyle name="Output 8 4 2 14 2" xfId="19159" xr:uid="{00000000-0005-0000-0000-0000604A0000}"/>
    <cellStyle name="Output 8 4 2 15" xfId="19160" xr:uid="{00000000-0005-0000-0000-0000614A0000}"/>
    <cellStyle name="Output 8 4 2 15 2" xfId="19161" xr:uid="{00000000-0005-0000-0000-0000624A0000}"/>
    <cellStyle name="Output 8 4 2 16" xfId="19162" xr:uid="{00000000-0005-0000-0000-0000634A0000}"/>
    <cellStyle name="Output 8 4 2 16 2" xfId="19163" xr:uid="{00000000-0005-0000-0000-0000644A0000}"/>
    <cellStyle name="Output 8 4 2 17" xfId="19164" xr:uid="{00000000-0005-0000-0000-0000654A0000}"/>
    <cellStyle name="Output 8 4 2 17 2" xfId="19165" xr:uid="{00000000-0005-0000-0000-0000664A0000}"/>
    <cellStyle name="Output 8 4 2 18" xfId="19166" xr:uid="{00000000-0005-0000-0000-0000674A0000}"/>
    <cellStyle name="Output 8 4 2 18 2" xfId="19167" xr:uid="{00000000-0005-0000-0000-0000684A0000}"/>
    <cellStyle name="Output 8 4 2 19" xfId="19168" xr:uid="{00000000-0005-0000-0000-0000694A0000}"/>
    <cellStyle name="Output 8 4 2 2" xfId="19169" xr:uid="{00000000-0005-0000-0000-00006A4A0000}"/>
    <cellStyle name="Output 8 4 2 2 2" xfId="19170" xr:uid="{00000000-0005-0000-0000-00006B4A0000}"/>
    <cellStyle name="Output 8 4 2 3" xfId="19171" xr:uid="{00000000-0005-0000-0000-00006C4A0000}"/>
    <cellStyle name="Output 8 4 2 3 2" xfId="19172" xr:uid="{00000000-0005-0000-0000-00006D4A0000}"/>
    <cellStyle name="Output 8 4 2 4" xfId="19173" xr:uid="{00000000-0005-0000-0000-00006E4A0000}"/>
    <cellStyle name="Output 8 4 2 4 2" xfId="19174" xr:uid="{00000000-0005-0000-0000-00006F4A0000}"/>
    <cellStyle name="Output 8 4 2 5" xfId="19175" xr:uid="{00000000-0005-0000-0000-0000704A0000}"/>
    <cellStyle name="Output 8 4 2 5 2" xfId="19176" xr:uid="{00000000-0005-0000-0000-0000714A0000}"/>
    <cellStyle name="Output 8 4 2 6" xfId="19177" xr:uid="{00000000-0005-0000-0000-0000724A0000}"/>
    <cellStyle name="Output 8 4 2 6 2" xfId="19178" xr:uid="{00000000-0005-0000-0000-0000734A0000}"/>
    <cellStyle name="Output 8 4 2 7" xfId="19179" xr:uid="{00000000-0005-0000-0000-0000744A0000}"/>
    <cellStyle name="Output 8 4 2 7 2" xfId="19180" xr:uid="{00000000-0005-0000-0000-0000754A0000}"/>
    <cellStyle name="Output 8 4 2 8" xfId="19181" xr:uid="{00000000-0005-0000-0000-0000764A0000}"/>
    <cellStyle name="Output 8 4 2 8 2" xfId="19182" xr:uid="{00000000-0005-0000-0000-0000774A0000}"/>
    <cellStyle name="Output 8 4 2 9" xfId="19183" xr:uid="{00000000-0005-0000-0000-0000784A0000}"/>
    <cellStyle name="Output 8 4 2 9 2" xfId="19184" xr:uid="{00000000-0005-0000-0000-0000794A0000}"/>
    <cellStyle name="Output 8 4 20" xfId="19185" xr:uid="{00000000-0005-0000-0000-00007A4A0000}"/>
    <cellStyle name="Output 8 4 3" xfId="19186" xr:uid="{00000000-0005-0000-0000-00007B4A0000}"/>
    <cellStyle name="Output 8 4 3 10" xfId="19187" xr:uid="{00000000-0005-0000-0000-00007C4A0000}"/>
    <cellStyle name="Output 8 4 3 10 2" xfId="19188" xr:uid="{00000000-0005-0000-0000-00007D4A0000}"/>
    <cellStyle name="Output 8 4 3 11" xfId="19189" xr:uid="{00000000-0005-0000-0000-00007E4A0000}"/>
    <cellStyle name="Output 8 4 3 11 2" xfId="19190" xr:uid="{00000000-0005-0000-0000-00007F4A0000}"/>
    <cellStyle name="Output 8 4 3 12" xfId="19191" xr:uid="{00000000-0005-0000-0000-0000804A0000}"/>
    <cellStyle name="Output 8 4 3 12 2" xfId="19192" xr:uid="{00000000-0005-0000-0000-0000814A0000}"/>
    <cellStyle name="Output 8 4 3 13" xfId="19193" xr:uid="{00000000-0005-0000-0000-0000824A0000}"/>
    <cellStyle name="Output 8 4 3 13 2" xfId="19194" xr:uid="{00000000-0005-0000-0000-0000834A0000}"/>
    <cellStyle name="Output 8 4 3 14" xfId="19195" xr:uid="{00000000-0005-0000-0000-0000844A0000}"/>
    <cellStyle name="Output 8 4 3 14 2" xfId="19196" xr:uid="{00000000-0005-0000-0000-0000854A0000}"/>
    <cellStyle name="Output 8 4 3 15" xfId="19197" xr:uid="{00000000-0005-0000-0000-0000864A0000}"/>
    <cellStyle name="Output 8 4 3 15 2" xfId="19198" xr:uid="{00000000-0005-0000-0000-0000874A0000}"/>
    <cellStyle name="Output 8 4 3 16" xfId="19199" xr:uid="{00000000-0005-0000-0000-0000884A0000}"/>
    <cellStyle name="Output 8 4 3 16 2" xfId="19200" xr:uid="{00000000-0005-0000-0000-0000894A0000}"/>
    <cellStyle name="Output 8 4 3 17" xfId="19201" xr:uid="{00000000-0005-0000-0000-00008A4A0000}"/>
    <cellStyle name="Output 8 4 3 17 2" xfId="19202" xr:uid="{00000000-0005-0000-0000-00008B4A0000}"/>
    <cellStyle name="Output 8 4 3 18" xfId="19203" xr:uid="{00000000-0005-0000-0000-00008C4A0000}"/>
    <cellStyle name="Output 8 4 3 18 2" xfId="19204" xr:uid="{00000000-0005-0000-0000-00008D4A0000}"/>
    <cellStyle name="Output 8 4 3 19" xfId="19205" xr:uid="{00000000-0005-0000-0000-00008E4A0000}"/>
    <cellStyle name="Output 8 4 3 2" xfId="19206" xr:uid="{00000000-0005-0000-0000-00008F4A0000}"/>
    <cellStyle name="Output 8 4 3 2 2" xfId="19207" xr:uid="{00000000-0005-0000-0000-0000904A0000}"/>
    <cellStyle name="Output 8 4 3 3" xfId="19208" xr:uid="{00000000-0005-0000-0000-0000914A0000}"/>
    <cellStyle name="Output 8 4 3 3 2" xfId="19209" xr:uid="{00000000-0005-0000-0000-0000924A0000}"/>
    <cellStyle name="Output 8 4 3 4" xfId="19210" xr:uid="{00000000-0005-0000-0000-0000934A0000}"/>
    <cellStyle name="Output 8 4 3 4 2" xfId="19211" xr:uid="{00000000-0005-0000-0000-0000944A0000}"/>
    <cellStyle name="Output 8 4 3 5" xfId="19212" xr:uid="{00000000-0005-0000-0000-0000954A0000}"/>
    <cellStyle name="Output 8 4 3 5 2" xfId="19213" xr:uid="{00000000-0005-0000-0000-0000964A0000}"/>
    <cellStyle name="Output 8 4 3 6" xfId="19214" xr:uid="{00000000-0005-0000-0000-0000974A0000}"/>
    <cellStyle name="Output 8 4 3 6 2" xfId="19215" xr:uid="{00000000-0005-0000-0000-0000984A0000}"/>
    <cellStyle name="Output 8 4 3 7" xfId="19216" xr:uid="{00000000-0005-0000-0000-0000994A0000}"/>
    <cellStyle name="Output 8 4 3 7 2" xfId="19217" xr:uid="{00000000-0005-0000-0000-00009A4A0000}"/>
    <cellStyle name="Output 8 4 3 8" xfId="19218" xr:uid="{00000000-0005-0000-0000-00009B4A0000}"/>
    <cellStyle name="Output 8 4 3 8 2" xfId="19219" xr:uid="{00000000-0005-0000-0000-00009C4A0000}"/>
    <cellStyle name="Output 8 4 3 9" xfId="19220" xr:uid="{00000000-0005-0000-0000-00009D4A0000}"/>
    <cellStyle name="Output 8 4 3 9 2" xfId="19221" xr:uid="{00000000-0005-0000-0000-00009E4A0000}"/>
    <cellStyle name="Output 8 4 4" xfId="19222" xr:uid="{00000000-0005-0000-0000-00009F4A0000}"/>
    <cellStyle name="Output 8 4 4 10" xfId="19223" xr:uid="{00000000-0005-0000-0000-0000A04A0000}"/>
    <cellStyle name="Output 8 4 4 10 2" xfId="19224" xr:uid="{00000000-0005-0000-0000-0000A14A0000}"/>
    <cellStyle name="Output 8 4 4 11" xfId="19225" xr:uid="{00000000-0005-0000-0000-0000A24A0000}"/>
    <cellStyle name="Output 8 4 4 11 2" xfId="19226" xr:uid="{00000000-0005-0000-0000-0000A34A0000}"/>
    <cellStyle name="Output 8 4 4 12" xfId="19227" xr:uid="{00000000-0005-0000-0000-0000A44A0000}"/>
    <cellStyle name="Output 8 4 4 12 2" xfId="19228" xr:uid="{00000000-0005-0000-0000-0000A54A0000}"/>
    <cellStyle name="Output 8 4 4 13" xfId="19229" xr:uid="{00000000-0005-0000-0000-0000A64A0000}"/>
    <cellStyle name="Output 8 4 4 13 2" xfId="19230" xr:uid="{00000000-0005-0000-0000-0000A74A0000}"/>
    <cellStyle name="Output 8 4 4 14" xfId="19231" xr:uid="{00000000-0005-0000-0000-0000A84A0000}"/>
    <cellStyle name="Output 8 4 4 14 2" xfId="19232" xr:uid="{00000000-0005-0000-0000-0000A94A0000}"/>
    <cellStyle name="Output 8 4 4 15" xfId="19233" xr:uid="{00000000-0005-0000-0000-0000AA4A0000}"/>
    <cellStyle name="Output 8 4 4 15 2" xfId="19234" xr:uid="{00000000-0005-0000-0000-0000AB4A0000}"/>
    <cellStyle name="Output 8 4 4 16" xfId="19235" xr:uid="{00000000-0005-0000-0000-0000AC4A0000}"/>
    <cellStyle name="Output 8 4 4 2" xfId="19236" xr:uid="{00000000-0005-0000-0000-0000AD4A0000}"/>
    <cellStyle name="Output 8 4 4 2 2" xfId="19237" xr:uid="{00000000-0005-0000-0000-0000AE4A0000}"/>
    <cellStyle name="Output 8 4 4 3" xfId="19238" xr:uid="{00000000-0005-0000-0000-0000AF4A0000}"/>
    <cellStyle name="Output 8 4 4 3 2" xfId="19239" xr:uid="{00000000-0005-0000-0000-0000B04A0000}"/>
    <cellStyle name="Output 8 4 4 4" xfId="19240" xr:uid="{00000000-0005-0000-0000-0000B14A0000}"/>
    <cellStyle name="Output 8 4 4 4 2" xfId="19241" xr:uid="{00000000-0005-0000-0000-0000B24A0000}"/>
    <cellStyle name="Output 8 4 4 5" xfId="19242" xr:uid="{00000000-0005-0000-0000-0000B34A0000}"/>
    <cellStyle name="Output 8 4 4 5 2" xfId="19243" xr:uid="{00000000-0005-0000-0000-0000B44A0000}"/>
    <cellStyle name="Output 8 4 4 6" xfId="19244" xr:uid="{00000000-0005-0000-0000-0000B54A0000}"/>
    <cellStyle name="Output 8 4 4 6 2" xfId="19245" xr:uid="{00000000-0005-0000-0000-0000B64A0000}"/>
    <cellStyle name="Output 8 4 4 7" xfId="19246" xr:uid="{00000000-0005-0000-0000-0000B74A0000}"/>
    <cellStyle name="Output 8 4 4 7 2" xfId="19247" xr:uid="{00000000-0005-0000-0000-0000B84A0000}"/>
    <cellStyle name="Output 8 4 4 8" xfId="19248" xr:uid="{00000000-0005-0000-0000-0000B94A0000}"/>
    <cellStyle name="Output 8 4 4 8 2" xfId="19249" xr:uid="{00000000-0005-0000-0000-0000BA4A0000}"/>
    <cellStyle name="Output 8 4 4 9" xfId="19250" xr:uid="{00000000-0005-0000-0000-0000BB4A0000}"/>
    <cellStyle name="Output 8 4 4 9 2" xfId="19251" xr:uid="{00000000-0005-0000-0000-0000BC4A0000}"/>
    <cellStyle name="Output 8 4 5" xfId="19252" xr:uid="{00000000-0005-0000-0000-0000BD4A0000}"/>
    <cellStyle name="Output 8 4 5 10" xfId="19253" xr:uid="{00000000-0005-0000-0000-0000BE4A0000}"/>
    <cellStyle name="Output 8 4 5 10 2" xfId="19254" xr:uid="{00000000-0005-0000-0000-0000BF4A0000}"/>
    <cellStyle name="Output 8 4 5 11" xfId="19255" xr:uid="{00000000-0005-0000-0000-0000C04A0000}"/>
    <cellStyle name="Output 8 4 5 11 2" xfId="19256" xr:uid="{00000000-0005-0000-0000-0000C14A0000}"/>
    <cellStyle name="Output 8 4 5 12" xfId="19257" xr:uid="{00000000-0005-0000-0000-0000C24A0000}"/>
    <cellStyle name="Output 8 4 5 12 2" xfId="19258" xr:uid="{00000000-0005-0000-0000-0000C34A0000}"/>
    <cellStyle name="Output 8 4 5 13" xfId="19259" xr:uid="{00000000-0005-0000-0000-0000C44A0000}"/>
    <cellStyle name="Output 8 4 5 13 2" xfId="19260" xr:uid="{00000000-0005-0000-0000-0000C54A0000}"/>
    <cellStyle name="Output 8 4 5 14" xfId="19261" xr:uid="{00000000-0005-0000-0000-0000C64A0000}"/>
    <cellStyle name="Output 8 4 5 14 2" xfId="19262" xr:uid="{00000000-0005-0000-0000-0000C74A0000}"/>
    <cellStyle name="Output 8 4 5 15" xfId="19263" xr:uid="{00000000-0005-0000-0000-0000C84A0000}"/>
    <cellStyle name="Output 8 4 5 15 2" xfId="19264" xr:uid="{00000000-0005-0000-0000-0000C94A0000}"/>
    <cellStyle name="Output 8 4 5 16" xfId="19265" xr:uid="{00000000-0005-0000-0000-0000CA4A0000}"/>
    <cellStyle name="Output 8 4 5 2" xfId="19266" xr:uid="{00000000-0005-0000-0000-0000CB4A0000}"/>
    <cellStyle name="Output 8 4 5 2 2" xfId="19267" xr:uid="{00000000-0005-0000-0000-0000CC4A0000}"/>
    <cellStyle name="Output 8 4 5 3" xfId="19268" xr:uid="{00000000-0005-0000-0000-0000CD4A0000}"/>
    <cellStyle name="Output 8 4 5 3 2" xfId="19269" xr:uid="{00000000-0005-0000-0000-0000CE4A0000}"/>
    <cellStyle name="Output 8 4 5 4" xfId="19270" xr:uid="{00000000-0005-0000-0000-0000CF4A0000}"/>
    <cellStyle name="Output 8 4 5 4 2" xfId="19271" xr:uid="{00000000-0005-0000-0000-0000D04A0000}"/>
    <cellStyle name="Output 8 4 5 5" xfId="19272" xr:uid="{00000000-0005-0000-0000-0000D14A0000}"/>
    <cellStyle name="Output 8 4 5 5 2" xfId="19273" xr:uid="{00000000-0005-0000-0000-0000D24A0000}"/>
    <cellStyle name="Output 8 4 5 6" xfId="19274" xr:uid="{00000000-0005-0000-0000-0000D34A0000}"/>
    <cellStyle name="Output 8 4 5 6 2" xfId="19275" xr:uid="{00000000-0005-0000-0000-0000D44A0000}"/>
    <cellStyle name="Output 8 4 5 7" xfId="19276" xr:uid="{00000000-0005-0000-0000-0000D54A0000}"/>
    <cellStyle name="Output 8 4 5 7 2" xfId="19277" xr:uid="{00000000-0005-0000-0000-0000D64A0000}"/>
    <cellStyle name="Output 8 4 5 8" xfId="19278" xr:uid="{00000000-0005-0000-0000-0000D74A0000}"/>
    <cellStyle name="Output 8 4 5 8 2" xfId="19279" xr:uid="{00000000-0005-0000-0000-0000D84A0000}"/>
    <cellStyle name="Output 8 4 5 9" xfId="19280" xr:uid="{00000000-0005-0000-0000-0000D94A0000}"/>
    <cellStyle name="Output 8 4 5 9 2" xfId="19281" xr:uid="{00000000-0005-0000-0000-0000DA4A0000}"/>
    <cellStyle name="Output 8 4 6" xfId="19282" xr:uid="{00000000-0005-0000-0000-0000DB4A0000}"/>
    <cellStyle name="Output 8 4 6 10" xfId="19283" xr:uid="{00000000-0005-0000-0000-0000DC4A0000}"/>
    <cellStyle name="Output 8 4 6 10 2" xfId="19284" xr:uid="{00000000-0005-0000-0000-0000DD4A0000}"/>
    <cellStyle name="Output 8 4 6 11" xfId="19285" xr:uid="{00000000-0005-0000-0000-0000DE4A0000}"/>
    <cellStyle name="Output 8 4 6 11 2" xfId="19286" xr:uid="{00000000-0005-0000-0000-0000DF4A0000}"/>
    <cellStyle name="Output 8 4 6 12" xfId="19287" xr:uid="{00000000-0005-0000-0000-0000E04A0000}"/>
    <cellStyle name="Output 8 4 6 12 2" xfId="19288" xr:uid="{00000000-0005-0000-0000-0000E14A0000}"/>
    <cellStyle name="Output 8 4 6 13" xfId="19289" xr:uid="{00000000-0005-0000-0000-0000E24A0000}"/>
    <cellStyle name="Output 8 4 6 13 2" xfId="19290" xr:uid="{00000000-0005-0000-0000-0000E34A0000}"/>
    <cellStyle name="Output 8 4 6 14" xfId="19291" xr:uid="{00000000-0005-0000-0000-0000E44A0000}"/>
    <cellStyle name="Output 8 4 6 14 2" xfId="19292" xr:uid="{00000000-0005-0000-0000-0000E54A0000}"/>
    <cellStyle name="Output 8 4 6 15" xfId="19293" xr:uid="{00000000-0005-0000-0000-0000E64A0000}"/>
    <cellStyle name="Output 8 4 6 2" xfId="19294" xr:uid="{00000000-0005-0000-0000-0000E74A0000}"/>
    <cellStyle name="Output 8 4 6 2 2" xfId="19295" xr:uid="{00000000-0005-0000-0000-0000E84A0000}"/>
    <cellStyle name="Output 8 4 6 3" xfId="19296" xr:uid="{00000000-0005-0000-0000-0000E94A0000}"/>
    <cellStyle name="Output 8 4 6 3 2" xfId="19297" xr:uid="{00000000-0005-0000-0000-0000EA4A0000}"/>
    <cellStyle name="Output 8 4 6 4" xfId="19298" xr:uid="{00000000-0005-0000-0000-0000EB4A0000}"/>
    <cellStyle name="Output 8 4 6 4 2" xfId="19299" xr:uid="{00000000-0005-0000-0000-0000EC4A0000}"/>
    <cellStyle name="Output 8 4 6 5" xfId="19300" xr:uid="{00000000-0005-0000-0000-0000ED4A0000}"/>
    <cellStyle name="Output 8 4 6 5 2" xfId="19301" xr:uid="{00000000-0005-0000-0000-0000EE4A0000}"/>
    <cellStyle name="Output 8 4 6 6" xfId="19302" xr:uid="{00000000-0005-0000-0000-0000EF4A0000}"/>
    <cellStyle name="Output 8 4 6 6 2" xfId="19303" xr:uid="{00000000-0005-0000-0000-0000F04A0000}"/>
    <cellStyle name="Output 8 4 6 7" xfId="19304" xr:uid="{00000000-0005-0000-0000-0000F14A0000}"/>
    <cellStyle name="Output 8 4 6 7 2" xfId="19305" xr:uid="{00000000-0005-0000-0000-0000F24A0000}"/>
    <cellStyle name="Output 8 4 6 8" xfId="19306" xr:uid="{00000000-0005-0000-0000-0000F34A0000}"/>
    <cellStyle name="Output 8 4 6 8 2" xfId="19307" xr:uid="{00000000-0005-0000-0000-0000F44A0000}"/>
    <cellStyle name="Output 8 4 6 9" xfId="19308" xr:uid="{00000000-0005-0000-0000-0000F54A0000}"/>
    <cellStyle name="Output 8 4 6 9 2" xfId="19309" xr:uid="{00000000-0005-0000-0000-0000F64A0000}"/>
    <cellStyle name="Output 8 4 7" xfId="19310" xr:uid="{00000000-0005-0000-0000-0000F74A0000}"/>
    <cellStyle name="Output 8 4 7 2" xfId="19311" xr:uid="{00000000-0005-0000-0000-0000F84A0000}"/>
    <cellStyle name="Output 8 4 8" xfId="19312" xr:uid="{00000000-0005-0000-0000-0000F94A0000}"/>
    <cellStyle name="Output 8 4 8 2" xfId="19313" xr:uid="{00000000-0005-0000-0000-0000FA4A0000}"/>
    <cellStyle name="Output 8 4 9" xfId="19314" xr:uid="{00000000-0005-0000-0000-0000FB4A0000}"/>
    <cellStyle name="Output 8 4 9 2" xfId="19315" xr:uid="{00000000-0005-0000-0000-0000FC4A0000}"/>
    <cellStyle name="Output 8 5" xfId="19316" xr:uid="{00000000-0005-0000-0000-0000FD4A0000}"/>
    <cellStyle name="Output 8 5 10" xfId="19317" xr:uid="{00000000-0005-0000-0000-0000FE4A0000}"/>
    <cellStyle name="Output 8 5 10 2" xfId="19318" xr:uid="{00000000-0005-0000-0000-0000FF4A0000}"/>
    <cellStyle name="Output 8 5 11" xfId="19319" xr:uid="{00000000-0005-0000-0000-0000004B0000}"/>
    <cellStyle name="Output 8 5 11 2" xfId="19320" xr:uid="{00000000-0005-0000-0000-0000014B0000}"/>
    <cellStyle name="Output 8 5 12" xfId="19321" xr:uid="{00000000-0005-0000-0000-0000024B0000}"/>
    <cellStyle name="Output 8 5 12 2" xfId="19322" xr:uid="{00000000-0005-0000-0000-0000034B0000}"/>
    <cellStyle name="Output 8 5 13" xfId="19323" xr:uid="{00000000-0005-0000-0000-0000044B0000}"/>
    <cellStyle name="Output 8 5 13 2" xfId="19324" xr:uid="{00000000-0005-0000-0000-0000054B0000}"/>
    <cellStyle name="Output 8 5 14" xfId="19325" xr:uid="{00000000-0005-0000-0000-0000064B0000}"/>
    <cellStyle name="Output 8 5 14 2" xfId="19326" xr:uid="{00000000-0005-0000-0000-0000074B0000}"/>
    <cellStyle name="Output 8 5 15" xfId="19327" xr:uid="{00000000-0005-0000-0000-0000084B0000}"/>
    <cellStyle name="Output 8 5 15 2" xfId="19328" xr:uid="{00000000-0005-0000-0000-0000094B0000}"/>
    <cellStyle name="Output 8 5 16" xfId="19329" xr:uid="{00000000-0005-0000-0000-00000A4B0000}"/>
    <cellStyle name="Output 8 5 16 2" xfId="19330" xr:uid="{00000000-0005-0000-0000-00000B4B0000}"/>
    <cellStyle name="Output 8 5 17" xfId="19331" xr:uid="{00000000-0005-0000-0000-00000C4B0000}"/>
    <cellStyle name="Output 8 5 17 2" xfId="19332" xr:uid="{00000000-0005-0000-0000-00000D4B0000}"/>
    <cellStyle name="Output 8 5 18" xfId="19333" xr:uid="{00000000-0005-0000-0000-00000E4B0000}"/>
    <cellStyle name="Output 8 5 18 2" xfId="19334" xr:uid="{00000000-0005-0000-0000-00000F4B0000}"/>
    <cellStyle name="Output 8 5 19" xfId="19335" xr:uid="{00000000-0005-0000-0000-0000104B0000}"/>
    <cellStyle name="Output 8 5 19 2" xfId="19336" xr:uid="{00000000-0005-0000-0000-0000114B0000}"/>
    <cellStyle name="Output 8 5 2" xfId="19337" xr:uid="{00000000-0005-0000-0000-0000124B0000}"/>
    <cellStyle name="Output 8 5 2 10" xfId="19338" xr:uid="{00000000-0005-0000-0000-0000134B0000}"/>
    <cellStyle name="Output 8 5 2 10 2" xfId="19339" xr:uid="{00000000-0005-0000-0000-0000144B0000}"/>
    <cellStyle name="Output 8 5 2 11" xfId="19340" xr:uid="{00000000-0005-0000-0000-0000154B0000}"/>
    <cellStyle name="Output 8 5 2 11 2" xfId="19341" xr:uid="{00000000-0005-0000-0000-0000164B0000}"/>
    <cellStyle name="Output 8 5 2 12" xfId="19342" xr:uid="{00000000-0005-0000-0000-0000174B0000}"/>
    <cellStyle name="Output 8 5 2 12 2" xfId="19343" xr:uid="{00000000-0005-0000-0000-0000184B0000}"/>
    <cellStyle name="Output 8 5 2 13" xfId="19344" xr:uid="{00000000-0005-0000-0000-0000194B0000}"/>
    <cellStyle name="Output 8 5 2 13 2" xfId="19345" xr:uid="{00000000-0005-0000-0000-00001A4B0000}"/>
    <cellStyle name="Output 8 5 2 14" xfId="19346" xr:uid="{00000000-0005-0000-0000-00001B4B0000}"/>
    <cellStyle name="Output 8 5 2 14 2" xfId="19347" xr:uid="{00000000-0005-0000-0000-00001C4B0000}"/>
    <cellStyle name="Output 8 5 2 15" xfId="19348" xr:uid="{00000000-0005-0000-0000-00001D4B0000}"/>
    <cellStyle name="Output 8 5 2 15 2" xfId="19349" xr:uid="{00000000-0005-0000-0000-00001E4B0000}"/>
    <cellStyle name="Output 8 5 2 16" xfId="19350" xr:uid="{00000000-0005-0000-0000-00001F4B0000}"/>
    <cellStyle name="Output 8 5 2 16 2" xfId="19351" xr:uid="{00000000-0005-0000-0000-0000204B0000}"/>
    <cellStyle name="Output 8 5 2 17" xfId="19352" xr:uid="{00000000-0005-0000-0000-0000214B0000}"/>
    <cellStyle name="Output 8 5 2 17 2" xfId="19353" xr:uid="{00000000-0005-0000-0000-0000224B0000}"/>
    <cellStyle name="Output 8 5 2 18" xfId="19354" xr:uid="{00000000-0005-0000-0000-0000234B0000}"/>
    <cellStyle name="Output 8 5 2 18 2" xfId="19355" xr:uid="{00000000-0005-0000-0000-0000244B0000}"/>
    <cellStyle name="Output 8 5 2 19" xfId="19356" xr:uid="{00000000-0005-0000-0000-0000254B0000}"/>
    <cellStyle name="Output 8 5 2 2" xfId="19357" xr:uid="{00000000-0005-0000-0000-0000264B0000}"/>
    <cellStyle name="Output 8 5 2 2 2" xfId="19358" xr:uid="{00000000-0005-0000-0000-0000274B0000}"/>
    <cellStyle name="Output 8 5 2 3" xfId="19359" xr:uid="{00000000-0005-0000-0000-0000284B0000}"/>
    <cellStyle name="Output 8 5 2 3 2" xfId="19360" xr:uid="{00000000-0005-0000-0000-0000294B0000}"/>
    <cellStyle name="Output 8 5 2 4" xfId="19361" xr:uid="{00000000-0005-0000-0000-00002A4B0000}"/>
    <cellStyle name="Output 8 5 2 4 2" xfId="19362" xr:uid="{00000000-0005-0000-0000-00002B4B0000}"/>
    <cellStyle name="Output 8 5 2 5" xfId="19363" xr:uid="{00000000-0005-0000-0000-00002C4B0000}"/>
    <cellStyle name="Output 8 5 2 5 2" xfId="19364" xr:uid="{00000000-0005-0000-0000-00002D4B0000}"/>
    <cellStyle name="Output 8 5 2 6" xfId="19365" xr:uid="{00000000-0005-0000-0000-00002E4B0000}"/>
    <cellStyle name="Output 8 5 2 6 2" xfId="19366" xr:uid="{00000000-0005-0000-0000-00002F4B0000}"/>
    <cellStyle name="Output 8 5 2 7" xfId="19367" xr:uid="{00000000-0005-0000-0000-0000304B0000}"/>
    <cellStyle name="Output 8 5 2 7 2" xfId="19368" xr:uid="{00000000-0005-0000-0000-0000314B0000}"/>
    <cellStyle name="Output 8 5 2 8" xfId="19369" xr:uid="{00000000-0005-0000-0000-0000324B0000}"/>
    <cellStyle name="Output 8 5 2 8 2" xfId="19370" xr:uid="{00000000-0005-0000-0000-0000334B0000}"/>
    <cellStyle name="Output 8 5 2 9" xfId="19371" xr:uid="{00000000-0005-0000-0000-0000344B0000}"/>
    <cellStyle name="Output 8 5 2 9 2" xfId="19372" xr:uid="{00000000-0005-0000-0000-0000354B0000}"/>
    <cellStyle name="Output 8 5 20" xfId="19373" xr:uid="{00000000-0005-0000-0000-0000364B0000}"/>
    <cellStyle name="Output 8 5 3" xfId="19374" xr:uid="{00000000-0005-0000-0000-0000374B0000}"/>
    <cellStyle name="Output 8 5 3 10" xfId="19375" xr:uid="{00000000-0005-0000-0000-0000384B0000}"/>
    <cellStyle name="Output 8 5 3 10 2" xfId="19376" xr:uid="{00000000-0005-0000-0000-0000394B0000}"/>
    <cellStyle name="Output 8 5 3 11" xfId="19377" xr:uid="{00000000-0005-0000-0000-00003A4B0000}"/>
    <cellStyle name="Output 8 5 3 11 2" xfId="19378" xr:uid="{00000000-0005-0000-0000-00003B4B0000}"/>
    <cellStyle name="Output 8 5 3 12" xfId="19379" xr:uid="{00000000-0005-0000-0000-00003C4B0000}"/>
    <cellStyle name="Output 8 5 3 12 2" xfId="19380" xr:uid="{00000000-0005-0000-0000-00003D4B0000}"/>
    <cellStyle name="Output 8 5 3 13" xfId="19381" xr:uid="{00000000-0005-0000-0000-00003E4B0000}"/>
    <cellStyle name="Output 8 5 3 13 2" xfId="19382" xr:uid="{00000000-0005-0000-0000-00003F4B0000}"/>
    <cellStyle name="Output 8 5 3 14" xfId="19383" xr:uid="{00000000-0005-0000-0000-0000404B0000}"/>
    <cellStyle name="Output 8 5 3 14 2" xfId="19384" xr:uid="{00000000-0005-0000-0000-0000414B0000}"/>
    <cellStyle name="Output 8 5 3 15" xfId="19385" xr:uid="{00000000-0005-0000-0000-0000424B0000}"/>
    <cellStyle name="Output 8 5 3 15 2" xfId="19386" xr:uid="{00000000-0005-0000-0000-0000434B0000}"/>
    <cellStyle name="Output 8 5 3 16" xfId="19387" xr:uid="{00000000-0005-0000-0000-0000444B0000}"/>
    <cellStyle name="Output 8 5 3 16 2" xfId="19388" xr:uid="{00000000-0005-0000-0000-0000454B0000}"/>
    <cellStyle name="Output 8 5 3 17" xfId="19389" xr:uid="{00000000-0005-0000-0000-0000464B0000}"/>
    <cellStyle name="Output 8 5 3 17 2" xfId="19390" xr:uid="{00000000-0005-0000-0000-0000474B0000}"/>
    <cellStyle name="Output 8 5 3 18" xfId="19391" xr:uid="{00000000-0005-0000-0000-0000484B0000}"/>
    <cellStyle name="Output 8 5 3 2" xfId="19392" xr:uid="{00000000-0005-0000-0000-0000494B0000}"/>
    <cellStyle name="Output 8 5 3 2 2" xfId="19393" xr:uid="{00000000-0005-0000-0000-00004A4B0000}"/>
    <cellStyle name="Output 8 5 3 3" xfId="19394" xr:uid="{00000000-0005-0000-0000-00004B4B0000}"/>
    <cellStyle name="Output 8 5 3 3 2" xfId="19395" xr:uid="{00000000-0005-0000-0000-00004C4B0000}"/>
    <cellStyle name="Output 8 5 3 4" xfId="19396" xr:uid="{00000000-0005-0000-0000-00004D4B0000}"/>
    <cellStyle name="Output 8 5 3 4 2" xfId="19397" xr:uid="{00000000-0005-0000-0000-00004E4B0000}"/>
    <cellStyle name="Output 8 5 3 5" xfId="19398" xr:uid="{00000000-0005-0000-0000-00004F4B0000}"/>
    <cellStyle name="Output 8 5 3 5 2" xfId="19399" xr:uid="{00000000-0005-0000-0000-0000504B0000}"/>
    <cellStyle name="Output 8 5 3 6" xfId="19400" xr:uid="{00000000-0005-0000-0000-0000514B0000}"/>
    <cellStyle name="Output 8 5 3 6 2" xfId="19401" xr:uid="{00000000-0005-0000-0000-0000524B0000}"/>
    <cellStyle name="Output 8 5 3 7" xfId="19402" xr:uid="{00000000-0005-0000-0000-0000534B0000}"/>
    <cellStyle name="Output 8 5 3 7 2" xfId="19403" xr:uid="{00000000-0005-0000-0000-0000544B0000}"/>
    <cellStyle name="Output 8 5 3 8" xfId="19404" xr:uid="{00000000-0005-0000-0000-0000554B0000}"/>
    <cellStyle name="Output 8 5 3 8 2" xfId="19405" xr:uid="{00000000-0005-0000-0000-0000564B0000}"/>
    <cellStyle name="Output 8 5 3 9" xfId="19406" xr:uid="{00000000-0005-0000-0000-0000574B0000}"/>
    <cellStyle name="Output 8 5 3 9 2" xfId="19407" xr:uid="{00000000-0005-0000-0000-0000584B0000}"/>
    <cellStyle name="Output 8 5 4" xfId="19408" xr:uid="{00000000-0005-0000-0000-0000594B0000}"/>
    <cellStyle name="Output 8 5 4 10" xfId="19409" xr:uid="{00000000-0005-0000-0000-00005A4B0000}"/>
    <cellStyle name="Output 8 5 4 10 2" xfId="19410" xr:uid="{00000000-0005-0000-0000-00005B4B0000}"/>
    <cellStyle name="Output 8 5 4 11" xfId="19411" xr:uid="{00000000-0005-0000-0000-00005C4B0000}"/>
    <cellStyle name="Output 8 5 4 11 2" xfId="19412" xr:uid="{00000000-0005-0000-0000-00005D4B0000}"/>
    <cellStyle name="Output 8 5 4 12" xfId="19413" xr:uid="{00000000-0005-0000-0000-00005E4B0000}"/>
    <cellStyle name="Output 8 5 4 12 2" xfId="19414" xr:uid="{00000000-0005-0000-0000-00005F4B0000}"/>
    <cellStyle name="Output 8 5 4 13" xfId="19415" xr:uid="{00000000-0005-0000-0000-0000604B0000}"/>
    <cellStyle name="Output 8 5 4 13 2" xfId="19416" xr:uid="{00000000-0005-0000-0000-0000614B0000}"/>
    <cellStyle name="Output 8 5 4 14" xfId="19417" xr:uid="{00000000-0005-0000-0000-0000624B0000}"/>
    <cellStyle name="Output 8 5 4 14 2" xfId="19418" xr:uid="{00000000-0005-0000-0000-0000634B0000}"/>
    <cellStyle name="Output 8 5 4 15" xfId="19419" xr:uid="{00000000-0005-0000-0000-0000644B0000}"/>
    <cellStyle name="Output 8 5 4 15 2" xfId="19420" xr:uid="{00000000-0005-0000-0000-0000654B0000}"/>
    <cellStyle name="Output 8 5 4 16" xfId="19421" xr:uid="{00000000-0005-0000-0000-0000664B0000}"/>
    <cellStyle name="Output 8 5 4 2" xfId="19422" xr:uid="{00000000-0005-0000-0000-0000674B0000}"/>
    <cellStyle name="Output 8 5 4 2 2" xfId="19423" xr:uid="{00000000-0005-0000-0000-0000684B0000}"/>
    <cellStyle name="Output 8 5 4 3" xfId="19424" xr:uid="{00000000-0005-0000-0000-0000694B0000}"/>
    <cellStyle name="Output 8 5 4 3 2" xfId="19425" xr:uid="{00000000-0005-0000-0000-00006A4B0000}"/>
    <cellStyle name="Output 8 5 4 4" xfId="19426" xr:uid="{00000000-0005-0000-0000-00006B4B0000}"/>
    <cellStyle name="Output 8 5 4 4 2" xfId="19427" xr:uid="{00000000-0005-0000-0000-00006C4B0000}"/>
    <cellStyle name="Output 8 5 4 5" xfId="19428" xr:uid="{00000000-0005-0000-0000-00006D4B0000}"/>
    <cellStyle name="Output 8 5 4 5 2" xfId="19429" xr:uid="{00000000-0005-0000-0000-00006E4B0000}"/>
    <cellStyle name="Output 8 5 4 6" xfId="19430" xr:uid="{00000000-0005-0000-0000-00006F4B0000}"/>
    <cellStyle name="Output 8 5 4 6 2" xfId="19431" xr:uid="{00000000-0005-0000-0000-0000704B0000}"/>
    <cellStyle name="Output 8 5 4 7" xfId="19432" xr:uid="{00000000-0005-0000-0000-0000714B0000}"/>
    <cellStyle name="Output 8 5 4 7 2" xfId="19433" xr:uid="{00000000-0005-0000-0000-0000724B0000}"/>
    <cellStyle name="Output 8 5 4 8" xfId="19434" xr:uid="{00000000-0005-0000-0000-0000734B0000}"/>
    <cellStyle name="Output 8 5 4 8 2" xfId="19435" xr:uid="{00000000-0005-0000-0000-0000744B0000}"/>
    <cellStyle name="Output 8 5 4 9" xfId="19436" xr:uid="{00000000-0005-0000-0000-0000754B0000}"/>
    <cellStyle name="Output 8 5 4 9 2" xfId="19437" xr:uid="{00000000-0005-0000-0000-0000764B0000}"/>
    <cellStyle name="Output 8 5 5" xfId="19438" xr:uid="{00000000-0005-0000-0000-0000774B0000}"/>
    <cellStyle name="Output 8 5 5 10" xfId="19439" xr:uid="{00000000-0005-0000-0000-0000784B0000}"/>
    <cellStyle name="Output 8 5 5 10 2" xfId="19440" xr:uid="{00000000-0005-0000-0000-0000794B0000}"/>
    <cellStyle name="Output 8 5 5 11" xfId="19441" xr:uid="{00000000-0005-0000-0000-00007A4B0000}"/>
    <cellStyle name="Output 8 5 5 11 2" xfId="19442" xr:uid="{00000000-0005-0000-0000-00007B4B0000}"/>
    <cellStyle name="Output 8 5 5 12" xfId="19443" xr:uid="{00000000-0005-0000-0000-00007C4B0000}"/>
    <cellStyle name="Output 8 5 5 12 2" xfId="19444" xr:uid="{00000000-0005-0000-0000-00007D4B0000}"/>
    <cellStyle name="Output 8 5 5 13" xfId="19445" xr:uid="{00000000-0005-0000-0000-00007E4B0000}"/>
    <cellStyle name="Output 8 5 5 13 2" xfId="19446" xr:uid="{00000000-0005-0000-0000-00007F4B0000}"/>
    <cellStyle name="Output 8 5 5 14" xfId="19447" xr:uid="{00000000-0005-0000-0000-0000804B0000}"/>
    <cellStyle name="Output 8 5 5 14 2" xfId="19448" xr:uid="{00000000-0005-0000-0000-0000814B0000}"/>
    <cellStyle name="Output 8 5 5 15" xfId="19449" xr:uid="{00000000-0005-0000-0000-0000824B0000}"/>
    <cellStyle name="Output 8 5 5 15 2" xfId="19450" xr:uid="{00000000-0005-0000-0000-0000834B0000}"/>
    <cellStyle name="Output 8 5 5 16" xfId="19451" xr:uid="{00000000-0005-0000-0000-0000844B0000}"/>
    <cellStyle name="Output 8 5 5 2" xfId="19452" xr:uid="{00000000-0005-0000-0000-0000854B0000}"/>
    <cellStyle name="Output 8 5 5 2 2" xfId="19453" xr:uid="{00000000-0005-0000-0000-0000864B0000}"/>
    <cellStyle name="Output 8 5 5 3" xfId="19454" xr:uid="{00000000-0005-0000-0000-0000874B0000}"/>
    <cellStyle name="Output 8 5 5 3 2" xfId="19455" xr:uid="{00000000-0005-0000-0000-0000884B0000}"/>
    <cellStyle name="Output 8 5 5 4" xfId="19456" xr:uid="{00000000-0005-0000-0000-0000894B0000}"/>
    <cellStyle name="Output 8 5 5 4 2" xfId="19457" xr:uid="{00000000-0005-0000-0000-00008A4B0000}"/>
    <cellStyle name="Output 8 5 5 5" xfId="19458" xr:uid="{00000000-0005-0000-0000-00008B4B0000}"/>
    <cellStyle name="Output 8 5 5 5 2" xfId="19459" xr:uid="{00000000-0005-0000-0000-00008C4B0000}"/>
    <cellStyle name="Output 8 5 5 6" xfId="19460" xr:uid="{00000000-0005-0000-0000-00008D4B0000}"/>
    <cellStyle name="Output 8 5 5 6 2" xfId="19461" xr:uid="{00000000-0005-0000-0000-00008E4B0000}"/>
    <cellStyle name="Output 8 5 5 7" xfId="19462" xr:uid="{00000000-0005-0000-0000-00008F4B0000}"/>
    <cellStyle name="Output 8 5 5 7 2" xfId="19463" xr:uid="{00000000-0005-0000-0000-0000904B0000}"/>
    <cellStyle name="Output 8 5 5 8" xfId="19464" xr:uid="{00000000-0005-0000-0000-0000914B0000}"/>
    <cellStyle name="Output 8 5 5 8 2" xfId="19465" xr:uid="{00000000-0005-0000-0000-0000924B0000}"/>
    <cellStyle name="Output 8 5 5 9" xfId="19466" xr:uid="{00000000-0005-0000-0000-0000934B0000}"/>
    <cellStyle name="Output 8 5 5 9 2" xfId="19467" xr:uid="{00000000-0005-0000-0000-0000944B0000}"/>
    <cellStyle name="Output 8 5 6" xfId="19468" xr:uid="{00000000-0005-0000-0000-0000954B0000}"/>
    <cellStyle name="Output 8 5 6 10" xfId="19469" xr:uid="{00000000-0005-0000-0000-0000964B0000}"/>
    <cellStyle name="Output 8 5 6 10 2" xfId="19470" xr:uid="{00000000-0005-0000-0000-0000974B0000}"/>
    <cellStyle name="Output 8 5 6 11" xfId="19471" xr:uid="{00000000-0005-0000-0000-0000984B0000}"/>
    <cellStyle name="Output 8 5 6 11 2" xfId="19472" xr:uid="{00000000-0005-0000-0000-0000994B0000}"/>
    <cellStyle name="Output 8 5 6 12" xfId="19473" xr:uid="{00000000-0005-0000-0000-00009A4B0000}"/>
    <cellStyle name="Output 8 5 6 12 2" xfId="19474" xr:uid="{00000000-0005-0000-0000-00009B4B0000}"/>
    <cellStyle name="Output 8 5 6 13" xfId="19475" xr:uid="{00000000-0005-0000-0000-00009C4B0000}"/>
    <cellStyle name="Output 8 5 6 13 2" xfId="19476" xr:uid="{00000000-0005-0000-0000-00009D4B0000}"/>
    <cellStyle name="Output 8 5 6 14" xfId="19477" xr:uid="{00000000-0005-0000-0000-00009E4B0000}"/>
    <cellStyle name="Output 8 5 6 14 2" xfId="19478" xr:uid="{00000000-0005-0000-0000-00009F4B0000}"/>
    <cellStyle name="Output 8 5 6 15" xfId="19479" xr:uid="{00000000-0005-0000-0000-0000A04B0000}"/>
    <cellStyle name="Output 8 5 6 2" xfId="19480" xr:uid="{00000000-0005-0000-0000-0000A14B0000}"/>
    <cellStyle name="Output 8 5 6 2 2" xfId="19481" xr:uid="{00000000-0005-0000-0000-0000A24B0000}"/>
    <cellStyle name="Output 8 5 6 3" xfId="19482" xr:uid="{00000000-0005-0000-0000-0000A34B0000}"/>
    <cellStyle name="Output 8 5 6 3 2" xfId="19483" xr:uid="{00000000-0005-0000-0000-0000A44B0000}"/>
    <cellStyle name="Output 8 5 6 4" xfId="19484" xr:uid="{00000000-0005-0000-0000-0000A54B0000}"/>
    <cellStyle name="Output 8 5 6 4 2" xfId="19485" xr:uid="{00000000-0005-0000-0000-0000A64B0000}"/>
    <cellStyle name="Output 8 5 6 5" xfId="19486" xr:uid="{00000000-0005-0000-0000-0000A74B0000}"/>
    <cellStyle name="Output 8 5 6 5 2" xfId="19487" xr:uid="{00000000-0005-0000-0000-0000A84B0000}"/>
    <cellStyle name="Output 8 5 6 6" xfId="19488" xr:uid="{00000000-0005-0000-0000-0000A94B0000}"/>
    <cellStyle name="Output 8 5 6 6 2" xfId="19489" xr:uid="{00000000-0005-0000-0000-0000AA4B0000}"/>
    <cellStyle name="Output 8 5 6 7" xfId="19490" xr:uid="{00000000-0005-0000-0000-0000AB4B0000}"/>
    <cellStyle name="Output 8 5 6 7 2" xfId="19491" xr:uid="{00000000-0005-0000-0000-0000AC4B0000}"/>
    <cellStyle name="Output 8 5 6 8" xfId="19492" xr:uid="{00000000-0005-0000-0000-0000AD4B0000}"/>
    <cellStyle name="Output 8 5 6 8 2" xfId="19493" xr:uid="{00000000-0005-0000-0000-0000AE4B0000}"/>
    <cellStyle name="Output 8 5 6 9" xfId="19494" xr:uid="{00000000-0005-0000-0000-0000AF4B0000}"/>
    <cellStyle name="Output 8 5 6 9 2" xfId="19495" xr:uid="{00000000-0005-0000-0000-0000B04B0000}"/>
    <cellStyle name="Output 8 5 7" xfId="19496" xr:uid="{00000000-0005-0000-0000-0000B14B0000}"/>
    <cellStyle name="Output 8 5 7 2" xfId="19497" xr:uid="{00000000-0005-0000-0000-0000B24B0000}"/>
    <cellStyle name="Output 8 5 8" xfId="19498" xr:uid="{00000000-0005-0000-0000-0000B34B0000}"/>
    <cellStyle name="Output 8 5 8 2" xfId="19499" xr:uid="{00000000-0005-0000-0000-0000B44B0000}"/>
    <cellStyle name="Output 8 5 9" xfId="19500" xr:uid="{00000000-0005-0000-0000-0000B54B0000}"/>
    <cellStyle name="Output 8 5 9 2" xfId="19501" xr:uid="{00000000-0005-0000-0000-0000B64B0000}"/>
    <cellStyle name="Output 8 6" xfId="19502" xr:uid="{00000000-0005-0000-0000-0000B74B0000}"/>
    <cellStyle name="Output 8 6 10" xfId="19503" xr:uid="{00000000-0005-0000-0000-0000B84B0000}"/>
    <cellStyle name="Output 8 6 10 2" xfId="19504" xr:uid="{00000000-0005-0000-0000-0000B94B0000}"/>
    <cellStyle name="Output 8 6 11" xfId="19505" xr:uid="{00000000-0005-0000-0000-0000BA4B0000}"/>
    <cellStyle name="Output 8 6 11 2" xfId="19506" xr:uid="{00000000-0005-0000-0000-0000BB4B0000}"/>
    <cellStyle name="Output 8 6 12" xfId="19507" xr:uid="{00000000-0005-0000-0000-0000BC4B0000}"/>
    <cellStyle name="Output 8 6 12 2" xfId="19508" xr:uid="{00000000-0005-0000-0000-0000BD4B0000}"/>
    <cellStyle name="Output 8 6 13" xfId="19509" xr:uid="{00000000-0005-0000-0000-0000BE4B0000}"/>
    <cellStyle name="Output 8 6 13 2" xfId="19510" xr:uid="{00000000-0005-0000-0000-0000BF4B0000}"/>
    <cellStyle name="Output 8 6 14" xfId="19511" xr:uid="{00000000-0005-0000-0000-0000C04B0000}"/>
    <cellStyle name="Output 8 6 14 2" xfId="19512" xr:uid="{00000000-0005-0000-0000-0000C14B0000}"/>
    <cellStyle name="Output 8 6 15" xfId="19513" xr:uid="{00000000-0005-0000-0000-0000C24B0000}"/>
    <cellStyle name="Output 8 6 15 2" xfId="19514" xr:uid="{00000000-0005-0000-0000-0000C34B0000}"/>
    <cellStyle name="Output 8 6 16" xfId="19515" xr:uid="{00000000-0005-0000-0000-0000C44B0000}"/>
    <cellStyle name="Output 8 6 16 2" xfId="19516" xr:uid="{00000000-0005-0000-0000-0000C54B0000}"/>
    <cellStyle name="Output 8 6 17" xfId="19517" xr:uid="{00000000-0005-0000-0000-0000C64B0000}"/>
    <cellStyle name="Output 8 6 17 2" xfId="19518" xr:uid="{00000000-0005-0000-0000-0000C74B0000}"/>
    <cellStyle name="Output 8 6 18" xfId="19519" xr:uid="{00000000-0005-0000-0000-0000C84B0000}"/>
    <cellStyle name="Output 8 6 18 2" xfId="19520" xr:uid="{00000000-0005-0000-0000-0000C94B0000}"/>
    <cellStyle name="Output 8 6 19" xfId="19521" xr:uid="{00000000-0005-0000-0000-0000CA4B0000}"/>
    <cellStyle name="Output 8 6 2" xfId="19522" xr:uid="{00000000-0005-0000-0000-0000CB4B0000}"/>
    <cellStyle name="Output 8 6 2 10" xfId="19523" xr:uid="{00000000-0005-0000-0000-0000CC4B0000}"/>
    <cellStyle name="Output 8 6 2 10 2" xfId="19524" xr:uid="{00000000-0005-0000-0000-0000CD4B0000}"/>
    <cellStyle name="Output 8 6 2 11" xfId="19525" xr:uid="{00000000-0005-0000-0000-0000CE4B0000}"/>
    <cellStyle name="Output 8 6 2 11 2" xfId="19526" xr:uid="{00000000-0005-0000-0000-0000CF4B0000}"/>
    <cellStyle name="Output 8 6 2 12" xfId="19527" xr:uid="{00000000-0005-0000-0000-0000D04B0000}"/>
    <cellStyle name="Output 8 6 2 12 2" xfId="19528" xr:uid="{00000000-0005-0000-0000-0000D14B0000}"/>
    <cellStyle name="Output 8 6 2 13" xfId="19529" xr:uid="{00000000-0005-0000-0000-0000D24B0000}"/>
    <cellStyle name="Output 8 6 2 13 2" xfId="19530" xr:uid="{00000000-0005-0000-0000-0000D34B0000}"/>
    <cellStyle name="Output 8 6 2 14" xfId="19531" xr:uid="{00000000-0005-0000-0000-0000D44B0000}"/>
    <cellStyle name="Output 8 6 2 14 2" xfId="19532" xr:uid="{00000000-0005-0000-0000-0000D54B0000}"/>
    <cellStyle name="Output 8 6 2 15" xfId="19533" xr:uid="{00000000-0005-0000-0000-0000D64B0000}"/>
    <cellStyle name="Output 8 6 2 15 2" xfId="19534" xr:uid="{00000000-0005-0000-0000-0000D74B0000}"/>
    <cellStyle name="Output 8 6 2 16" xfId="19535" xr:uid="{00000000-0005-0000-0000-0000D84B0000}"/>
    <cellStyle name="Output 8 6 2 16 2" xfId="19536" xr:uid="{00000000-0005-0000-0000-0000D94B0000}"/>
    <cellStyle name="Output 8 6 2 17" xfId="19537" xr:uid="{00000000-0005-0000-0000-0000DA4B0000}"/>
    <cellStyle name="Output 8 6 2 17 2" xfId="19538" xr:uid="{00000000-0005-0000-0000-0000DB4B0000}"/>
    <cellStyle name="Output 8 6 2 18" xfId="19539" xr:uid="{00000000-0005-0000-0000-0000DC4B0000}"/>
    <cellStyle name="Output 8 6 2 2" xfId="19540" xr:uid="{00000000-0005-0000-0000-0000DD4B0000}"/>
    <cellStyle name="Output 8 6 2 2 2" xfId="19541" xr:uid="{00000000-0005-0000-0000-0000DE4B0000}"/>
    <cellStyle name="Output 8 6 2 3" xfId="19542" xr:uid="{00000000-0005-0000-0000-0000DF4B0000}"/>
    <cellStyle name="Output 8 6 2 3 2" xfId="19543" xr:uid="{00000000-0005-0000-0000-0000E04B0000}"/>
    <cellStyle name="Output 8 6 2 4" xfId="19544" xr:uid="{00000000-0005-0000-0000-0000E14B0000}"/>
    <cellStyle name="Output 8 6 2 4 2" xfId="19545" xr:uid="{00000000-0005-0000-0000-0000E24B0000}"/>
    <cellStyle name="Output 8 6 2 5" xfId="19546" xr:uid="{00000000-0005-0000-0000-0000E34B0000}"/>
    <cellStyle name="Output 8 6 2 5 2" xfId="19547" xr:uid="{00000000-0005-0000-0000-0000E44B0000}"/>
    <cellStyle name="Output 8 6 2 6" xfId="19548" xr:uid="{00000000-0005-0000-0000-0000E54B0000}"/>
    <cellStyle name="Output 8 6 2 6 2" xfId="19549" xr:uid="{00000000-0005-0000-0000-0000E64B0000}"/>
    <cellStyle name="Output 8 6 2 7" xfId="19550" xr:uid="{00000000-0005-0000-0000-0000E74B0000}"/>
    <cellStyle name="Output 8 6 2 7 2" xfId="19551" xr:uid="{00000000-0005-0000-0000-0000E84B0000}"/>
    <cellStyle name="Output 8 6 2 8" xfId="19552" xr:uid="{00000000-0005-0000-0000-0000E94B0000}"/>
    <cellStyle name="Output 8 6 2 8 2" xfId="19553" xr:uid="{00000000-0005-0000-0000-0000EA4B0000}"/>
    <cellStyle name="Output 8 6 2 9" xfId="19554" xr:uid="{00000000-0005-0000-0000-0000EB4B0000}"/>
    <cellStyle name="Output 8 6 2 9 2" xfId="19555" xr:uid="{00000000-0005-0000-0000-0000EC4B0000}"/>
    <cellStyle name="Output 8 6 3" xfId="19556" xr:uid="{00000000-0005-0000-0000-0000ED4B0000}"/>
    <cellStyle name="Output 8 6 3 10" xfId="19557" xr:uid="{00000000-0005-0000-0000-0000EE4B0000}"/>
    <cellStyle name="Output 8 6 3 10 2" xfId="19558" xr:uid="{00000000-0005-0000-0000-0000EF4B0000}"/>
    <cellStyle name="Output 8 6 3 11" xfId="19559" xr:uid="{00000000-0005-0000-0000-0000F04B0000}"/>
    <cellStyle name="Output 8 6 3 11 2" xfId="19560" xr:uid="{00000000-0005-0000-0000-0000F14B0000}"/>
    <cellStyle name="Output 8 6 3 12" xfId="19561" xr:uid="{00000000-0005-0000-0000-0000F24B0000}"/>
    <cellStyle name="Output 8 6 3 12 2" xfId="19562" xr:uid="{00000000-0005-0000-0000-0000F34B0000}"/>
    <cellStyle name="Output 8 6 3 13" xfId="19563" xr:uid="{00000000-0005-0000-0000-0000F44B0000}"/>
    <cellStyle name="Output 8 6 3 13 2" xfId="19564" xr:uid="{00000000-0005-0000-0000-0000F54B0000}"/>
    <cellStyle name="Output 8 6 3 14" xfId="19565" xr:uid="{00000000-0005-0000-0000-0000F64B0000}"/>
    <cellStyle name="Output 8 6 3 14 2" xfId="19566" xr:uid="{00000000-0005-0000-0000-0000F74B0000}"/>
    <cellStyle name="Output 8 6 3 15" xfId="19567" xr:uid="{00000000-0005-0000-0000-0000F84B0000}"/>
    <cellStyle name="Output 8 6 3 15 2" xfId="19568" xr:uid="{00000000-0005-0000-0000-0000F94B0000}"/>
    <cellStyle name="Output 8 6 3 16" xfId="19569" xr:uid="{00000000-0005-0000-0000-0000FA4B0000}"/>
    <cellStyle name="Output 8 6 3 2" xfId="19570" xr:uid="{00000000-0005-0000-0000-0000FB4B0000}"/>
    <cellStyle name="Output 8 6 3 2 2" xfId="19571" xr:uid="{00000000-0005-0000-0000-0000FC4B0000}"/>
    <cellStyle name="Output 8 6 3 3" xfId="19572" xr:uid="{00000000-0005-0000-0000-0000FD4B0000}"/>
    <cellStyle name="Output 8 6 3 3 2" xfId="19573" xr:uid="{00000000-0005-0000-0000-0000FE4B0000}"/>
    <cellStyle name="Output 8 6 3 4" xfId="19574" xr:uid="{00000000-0005-0000-0000-0000FF4B0000}"/>
    <cellStyle name="Output 8 6 3 4 2" xfId="19575" xr:uid="{00000000-0005-0000-0000-0000004C0000}"/>
    <cellStyle name="Output 8 6 3 5" xfId="19576" xr:uid="{00000000-0005-0000-0000-0000014C0000}"/>
    <cellStyle name="Output 8 6 3 5 2" xfId="19577" xr:uid="{00000000-0005-0000-0000-0000024C0000}"/>
    <cellStyle name="Output 8 6 3 6" xfId="19578" xr:uid="{00000000-0005-0000-0000-0000034C0000}"/>
    <cellStyle name="Output 8 6 3 6 2" xfId="19579" xr:uid="{00000000-0005-0000-0000-0000044C0000}"/>
    <cellStyle name="Output 8 6 3 7" xfId="19580" xr:uid="{00000000-0005-0000-0000-0000054C0000}"/>
    <cellStyle name="Output 8 6 3 7 2" xfId="19581" xr:uid="{00000000-0005-0000-0000-0000064C0000}"/>
    <cellStyle name="Output 8 6 3 8" xfId="19582" xr:uid="{00000000-0005-0000-0000-0000074C0000}"/>
    <cellStyle name="Output 8 6 3 8 2" xfId="19583" xr:uid="{00000000-0005-0000-0000-0000084C0000}"/>
    <cellStyle name="Output 8 6 3 9" xfId="19584" xr:uid="{00000000-0005-0000-0000-0000094C0000}"/>
    <cellStyle name="Output 8 6 3 9 2" xfId="19585" xr:uid="{00000000-0005-0000-0000-00000A4C0000}"/>
    <cellStyle name="Output 8 6 4" xfId="19586" xr:uid="{00000000-0005-0000-0000-00000B4C0000}"/>
    <cellStyle name="Output 8 6 4 10" xfId="19587" xr:uid="{00000000-0005-0000-0000-00000C4C0000}"/>
    <cellStyle name="Output 8 6 4 10 2" xfId="19588" xr:uid="{00000000-0005-0000-0000-00000D4C0000}"/>
    <cellStyle name="Output 8 6 4 11" xfId="19589" xr:uid="{00000000-0005-0000-0000-00000E4C0000}"/>
    <cellStyle name="Output 8 6 4 11 2" xfId="19590" xr:uid="{00000000-0005-0000-0000-00000F4C0000}"/>
    <cellStyle name="Output 8 6 4 12" xfId="19591" xr:uid="{00000000-0005-0000-0000-0000104C0000}"/>
    <cellStyle name="Output 8 6 4 12 2" xfId="19592" xr:uid="{00000000-0005-0000-0000-0000114C0000}"/>
    <cellStyle name="Output 8 6 4 13" xfId="19593" xr:uid="{00000000-0005-0000-0000-0000124C0000}"/>
    <cellStyle name="Output 8 6 4 13 2" xfId="19594" xr:uid="{00000000-0005-0000-0000-0000134C0000}"/>
    <cellStyle name="Output 8 6 4 14" xfId="19595" xr:uid="{00000000-0005-0000-0000-0000144C0000}"/>
    <cellStyle name="Output 8 6 4 14 2" xfId="19596" xr:uid="{00000000-0005-0000-0000-0000154C0000}"/>
    <cellStyle name="Output 8 6 4 15" xfId="19597" xr:uid="{00000000-0005-0000-0000-0000164C0000}"/>
    <cellStyle name="Output 8 6 4 15 2" xfId="19598" xr:uid="{00000000-0005-0000-0000-0000174C0000}"/>
    <cellStyle name="Output 8 6 4 16" xfId="19599" xr:uid="{00000000-0005-0000-0000-0000184C0000}"/>
    <cellStyle name="Output 8 6 4 2" xfId="19600" xr:uid="{00000000-0005-0000-0000-0000194C0000}"/>
    <cellStyle name="Output 8 6 4 2 2" xfId="19601" xr:uid="{00000000-0005-0000-0000-00001A4C0000}"/>
    <cellStyle name="Output 8 6 4 3" xfId="19602" xr:uid="{00000000-0005-0000-0000-00001B4C0000}"/>
    <cellStyle name="Output 8 6 4 3 2" xfId="19603" xr:uid="{00000000-0005-0000-0000-00001C4C0000}"/>
    <cellStyle name="Output 8 6 4 4" xfId="19604" xr:uid="{00000000-0005-0000-0000-00001D4C0000}"/>
    <cellStyle name="Output 8 6 4 4 2" xfId="19605" xr:uid="{00000000-0005-0000-0000-00001E4C0000}"/>
    <cellStyle name="Output 8 6 4 5" xfId="19606" xr:uid="{00000000-0005-0000-0000-00001F4C0000}"/>
    <cellStyle name="Output 8 6 4 5 2" xfId="19607" xr:uid="{00000000-0005-0000-0000-0000204C0000}"/>
    <cellStyle name="Output 8 6 4 6" xfId="19608" xr:uid="{00000000-0005-0000-0000-0000214C0000}"/>
    <cellStyle name="Output 8 6 4 6 2" xfId="19609" xr:uid="{00000000-0005-0000-0000-0000224C0000}"/>
    <cellStyle name="Output 8 6 4 7" xfId="19610" xr:uid="{00000000-0005-0000-0000-0000234C0000}"/>
    <cellStyle name="Output 8 6 4 7 2" xfId="19611" xr:uid="{00000000-0005-0000-0000-0000244C0000}"/>
    <cellStyle name="Output 8 6 4 8" xfId="19612" xr:uid="{00000000-0005-0000-0000-0000254C0000}"/>
    <cellStyle name="Output 8 6 4 8 2" xfId="19613" xr:uid="{00000000-0005-0000-0000-0000264C0000}"/>
    <cellStyle name="Output 8 6 4 9" xfId="19614" xr:uid="{00000000-0005-0000-0000-0000274C0000}"/>
    <cellStyle name="Output 8 6 4 9 2" xfId="19615" xr:uid="{00000000-0005-0000-0000-0000284C0000}"/>
    <cellStyle name="Output 8 6 5" xfId="19616" xr:uid="{00000000-0005-0000-0000-0000294C0000}"/>
    <cellStyle name="Output 8 6 5 10" xfId="19617" xr:uid="{00000000-0005-0000-0000-00002A4C0000}"/>
    <cellStyle name="Output 8 6 5 10 2" xfId="19618" xr:uid="{00000000-0005-0000-0000-00002B4C0000}"/>
    <cellStyle name="Output 8 6 5 11" xfId="19619" xr:uid="{00000000-0005-0000-0000-00002C4C0000}"/>
    <cellStyle name="Output 8 6 5 11 2" xfId="19620" xr:uid="{00000000-0005-0000-0000-00002D4C0000}"/>
    <cellStyle name="Output 8 6 5 12" xfId="19621" xr:uid="{00000000-0005-0000-0000-00002E4C0000}"/>
    <cellStyle name="Output 8 6 5 12 2" xfId="19622" xr:uid="{00000000-0005-0000-0000-00002F4C0000}"/>
    <cellStyle name="Output 8 6 5 13" xfId="19623" xr:uid="{00000000-0005-0000-0000-0000304C0000}"/>
    <cellStyle name="Output 8 6 5 13 2" xfId="19624" xr:uid="{00000000-0005-0000-0000-0000314C0000}"/>
    <cellStyle name="Output 8 6 5 14" xfId="19625" xr:uid="{00000000-0005-0000-0000-0000324C0000}"/>
    <cellStyle name="Output 8 6 5 14 2" xfId="19626" xr:uid="{00000000-0005-0000-0000-0000334C0000}"/>
    <cellStyle name="Output 8 6 5 15" xfId="19627" xr:uid="{00000000-0005-0000-0000-0000344C0000}"/>
    <cellStyle name="Output 8 6 5 2" xfId="19628" xr:uid="{00000000-0005-0000-0000-0000354C0000}"/>
    <cellStyle name="Output 8 6 5 2 2" xfId="19629" xr:uid="{00000000-0005-0000-0000-0000364C0000}"/>
    <cellStyle name="Output 8 6 5 3" xfId="19630" xr:uid="{00000000-0005-0000-0000-0000374C0000}"/>
    <cellStyle name="Output 8 6 5 3 2" xfId="19631" xr:uid="{00000000-0005-0000-0000-0000384C0000}"/>
    <cellStyle name="Output 8 6 5 4" xfId="19632" xr:uid="{00000000-0005-0000-0000-0000394C0000}"/>
    <cellStyle name="Output 8 6 5 4 2" xfId="19633" xr:uid="{00000000-0005-0000-0000-00003A4C0000}"/>
    <cellStyle name="Output 8 6 5 5" xfId="19634" xr:uid="{00000000-0005-0000-0000-00003B4C0000}"/>
    <cellStyle name="Output 8 6 5 5 2" xfId="19635" xr:uid="{00000000-0005-0000-0000-00003C4C0000}"/>
    <cellStyle name="Output 8 6 5 6" xfId="19636" xr:uid="{00000000-0005-0000-0000-00003D4C0000}"/>
    <cellStyle name="Output 8 6 5 6 2" xfId="19637" xr:uid="{00000000-0005-0000-0000-00003E4C0000}"/>
    <cellStyle name="Output 8 6 5 7" xfId="19638" xr:uid="{00000000-0005-0000-0000-00003F4C0000}"/>
    <cellStyle name="Output 8 6 5 7 2" xfId="19639" xr:uid="{00000000-0005-0000-0000-0000404C0000}"/>
    <cellStyle name="Output 8 6 5 8" xfId="19640" xr:uid="{00000000-0005-0000-0000-0000414C0000}"/>
    <cellStyle name="Output 8 6 5 8 2" xfId="19641" xr:uid="{00000000-0005-0000-0000-0000424C0000}"/>
    <cellStyle name="Output 8 6 5 9" xfId="19642" xr:uid="{00000000-0005-0000-0000-0000434C0000}"/>
    <cellStyle name="Output 8 6 5 9 2" xfId="19643" xr:uid="{00000000-0005-0000-0000-0000444C0000}"/>
    <cellStyle name="Output 8 6 6" xfId="19644" xr:uid="{00000000-0005-0000-0000-0000454C0000}"/>
    <cellStyle name="Output 8 6 6 2" xfId="19645" xr:uid="{00000000-0005-0000-0000-0000464C0000}"/>
    <cellStyle name="Output 8 6 7" xfId="19646" xr:uid="{00000000-0005-0000-0000-0000474C0000}"/>
    <cellStyle name="Output 8 6 7 2" xfId="19647" xr:uid="{00000000-0005-0000-0000-0000484C0000}"/>
    <cellStyle name="Output 8 6 8" xfId="19648" xr:uid="{00000000-0005-0000-0000-0000494C0000}"/>
    <cellStyle name="Output 8 6 8 2" xfId="19649" xr:uid="{00000000-0005-0000-0000-00004A4C0000}"/>
    <cellStyle name="Output 8 6 9" xfId="19650" xr:uid="{00000000-0005-0000-0000-00004B4C0000}"/>
    <cellStyle name="Output 8 6 9 2" xfId="19651" xr:uid="{00000000-0005-0000-0000-00004C4C0000}"/>
    <cellStyle name="Output 8 7" xfId="19652" xr:uid="{00000000-0005-0000-0000-00004D4C0000}"/>
    <cellStyle name="Output 8 7 10" xfId="19653" xr:uid="{00000000-0005-0000-0000-00004E4C0000}"/>
    <cellStyle name="Output 8 7 10 2" xfId="19654" xr:uid="{00000000-0005-0000-0000-00004F4C0000}"/>
    <cellStyle name="Output 8 7 11" xfId="19655" xr:uid="{00000000-0005-0000-0000-0000504C0000}"/>
    <cellStyle name="Output 8 7 11 2" xfId="19656" xr:uid="{00000000-0005-0000-0000-0000514C0000}"/>
    <cellStyle name="Output 8 7 12" xfId="19657" xr:uid="{00000000-0005-0000-0000-0000524C0000}"/>
    <cellStyle name="Output 8 7 12 2" xfId="19658" xr:uid="{00000000-0005-0000-0000-0000534C0000}"/>
    <cellStyle name="Output 8 7 13" xfId="19659" xr:uid="{00000000-0005-0000-0000-0000544C0000}"/>
    <cellStyle name="Output 8 7 13 2" xfId="19660" xr:uid="{00000000-0005-0000-0000-0000554C0000}"/>
    <cellStyle name="Output 8 7 14" xfId="19661" xr:uid="{00000000-0005-0000-0000-0000564C0000}"/>
    <cellStyle name="Output 8 7 14 2" xfId="19662" xr:uid="{00000000-0005-0000-0000-0000574C0000}"/>
    <cellStyle name="Output 8 7 15" xfId="19663" xr:uid="{00000000-0005-0000-0000-0000584C0000}"/>
    <cellStyle name="Output 8 7 15 2" xfId="19664" xr:uid="{00000000-0005-0000-0000-0000594C0000}"/>
    <cellStyle name="Output 8 7 16" xfId="19665" xr:uid="{00000000-0005-0000-0000-00005A4C0000}"/>
    <cellStyle name="Output 8 7 16 2" xfId="19666" xr:uid="{00000000-0005-0000-0000-00005B4C0000}"/>
    <cellStyle name="Output 8 7 17" xfId="19667" xr:uid="{00000000-0005-0000-0000-00005C4C0000}"/>
    <cellStyle name="Output 8 7 17 2" xfId="19668" xr:uid="{00000000-0005-0000-0000-00005D4C0000}"/>
    <cellStyle name="Output 8 7 18" xfId="19669" xr:uid="{00000000-0005-0000-0000-00005E4C0000}"/>
    <cellStyle name="Output 8 7 18 2" xfId="19670" xr:uid="{00000000-0005-0000-0000-00005F4C0000}"/>
    <cellStyle name="Output 8 7 19" xfId="19671" xr:uid="{00000000-0005-0000-0000-0000604C0000}"/>
    <cellStyle name="Output 8 7 2" xfId="19672" xr:uid="{00000000-0005-0000-0000-0000614C0000}"/>
    <cellStyle name="Output 8 7 2 10" xfId="19673" xr:uid="{00000000-0005-0000-0000-0000624C0000}"/>
    <cellStyle name="Output 8 7 2 10 2" xfId="19674" xr:uid="{00000000-0005-0000-0000-0000634C0000}"/>
    <cellStyle name="Output 8 7 2 11" xfId="19675" xr:uid="{00000000-0005-0000-0000-0000644C0000}"/>
    <cellStyle name="Output 8 7 2 11 2" xfId="19676" xr:uid="{00000000-0005-0000-0000-0000654C0000}"/>
    <cellStyle name="Output 8 7 2 12" xfId="19677" xr:uid="{00000000-0005-0000-0000-0000664C0000}"/>
    <cellStyle name="Output 8 7 2 12 2" xfId="19678" xr:uid="{00000000-0005-0000-0000-0000674C0000}"/>
    <cellStyle name="Output 8 7 2 13" xfId="19679" xr:uid="{00000000-0005-0000-0000-0000684C0000}"/>
    <cellStyle name="Output 8 7 2 13 2" xfId="19680" xr:uid="{00000000-0005-0000-0000-0000694C0000}"/>
    <cellStyle name="Output 8 7 2 14" xfId="19681" xr:uid="{00000000-0005-0000-0000-00006A4C0000}"/>
    <cellStyle name="Output 8 7 2 14 2" xfId="19682" xr:uid="{00000000-0005-0000-0000-00006B4C0000}"/>
    <cellStyle name="Output 8 7 2 15" xfId="19683" xr:uid="{00000000-0005-0000-0000-00006C4C0000}"/>
    <cellStyle name="Output 8 7 2 15 2" xfId="19684" xr:uid="{00000000-0005-0000-0000-00006D4C0000}"/>
    <cellStyle name="Output 8 7 2 16" xfId="19685" xr:uid="{00000000-0005-0000-0000-00006E4C0000}"/>
    <cellStyle name="Output 8 7 2 16 2" xfId="19686" xr:uid="{00000000-0005-0000-0000-00006F4C0000}"/>
    <cellStyle name="Output 8 7 2 17" xfId="19687" xr:uid="{00000000-0005-0000-0000-0000704C0000}"/>
    <cellStyle name="Output 8 7 2 17 2" xfId="19688" xr:uid="{00000000-0005-0000-0000-0000714C0000}"/>
    <cellStyle name="Output 8 7 2 18" xfId="19689" xr:uid="{00000000-0005-0000-0000-0000724C0000}"/>
    <cellStyle name="Output 8 7 2 2" xfId="19690" xr:uid="{00000000-0005-0000-0000-0000734C0000}"/>
    <cellStyle name="Output 8 7 2 2 2" xfId="19691" xr:uid="{00000000-0005-0000-0000-0000744C0000}"/>
    <cellStyle name="Output 8 7 2 3" xfId="19692" xr:uid="{00000000-0005-0000-0000-0000754C0000}"/>
    <cellStyle name="Output 8 7 2 3 2" xfId="19693" xr:uid="{00000000-0005-0000-0000-0000764C0000}"/>
    <cellStyle name="Output 8 7 2 4" xfId="19694" xr:uid="{00000000-0005-0000-0000-0000774C0000}"/>
    <cellStyle name="Output 8 7 2 4 2" xfId="19695" xr:uid="{00000000-0005-0000-0000-0000784C0000}"/>
    <cellStyle name="Output 8 7 2 5" xfId="19696" xr:uid="{00000000-0005-0000-0000-0000794C0000}"/>
    <cellStyle name="Output 8 7 2 5 2" xfId="19697" xr:uid="{00000000-0005-0000-0000-00007A4C0000}"/>
    <cellStyle name="Output 8 7 2 6" xfId="19698" xr:uid="{00000000-0005-0000-0000-00007B4C0000}"/>
    <cellStyle name="Output 8 7 2 6 2" xfId="19699" xr:uid="{00000000-0005-0000-0000-00007C4C0000}"/>
    <cellStyle name="Output 8 7 2 7" xfId="19700" xr:uid="{00000000-0005-0000-0000-00007D4C0000}"/>
    <cellStyle name="Output 8 7 2 7 2" xfId="19701" xr:uid="{00000000-0005-0000-0000-00007E4C0000}"/>
    <cellStyle name="Output 8 7 2 8" xfId="19702" xr:uid="{00000000-0005-0000-0000-00007F4C0000}"/>
    <cellStyle name="Output 8 7 2 8 2" xfId="19703" xr:uid="{00000000-0005-0000-0000-0000804C0000}"/>
    <cellStyle name="Output 8 7 2 9" xfId="19704" xr:uid="{00000000-0005-0000-0000-0000814C0000}"/>
    <cellStyle name="Output 8 7 2 9 2" xfId="19705" xr:uid="{00000000-0005-0000-0000-0000824C0000}"/>
    <cellStyle name="Output 8 7 3" xfId="19706" xr:uid="{00000000-0005-0000-0000-0000834C0000}"/>
    <cellStyle name="Output 8 7 3 10" xfId="19707" xr:uid="{00000000-0005-0000-0000-0000844C0000}"/>
    <cellStyle name="Output 8 7 3 10 2" xfId="19708" xr:uid="{00000000-0005-0000-0000-0000854C0000}"/>
    <cellStyle name="Output 8 7 3 11" xfId="19709" xr:uid="{00000000-0005-0000-0000-0000864C0000}"/>
    <cellStyle name="Output 8 7 3 11 2" xfId="19710" xr:uid="{00000000-0005-0000-0000-0000874C0000}"/>
    <cellStyle name="Output 8 7 3 12" xfId="19711" xr:uid="{00000000-0005-0000-0000-0000884C0000}"/>
    <cellStyle name="Output 8 7 3 12 2" xfId="19712" xr:uid="{00000000-0005-0000-0000-0000894C0000}"/>
    <cellStyle name="Output 8 7 3 13" xfId="19713" xr:uid="{00000000-0005-0000-0000-00008A4C0000}"/>
    <cellStyle name="Output 8 7 3 13 2" xfId="19714" xr:uid="{00000000-0005-0000-0000-00008B4C0000}"/>
    <cellStyle name="Output 8 7 3 14" xfId="19715" xr:uid="{00000000-0005-0000-0000-00008C4C0000}"/>
    <cellStyle name="Output 8 7 3 14 2" xfId="19716" xr:uid="{00000000-0005-0000-0000-00008D4C0000}"/>
    <cellStyle name="Output 8 7 3 15" xfId="19717" xr:uid="{00000000-0005-0000-0000-00008E4C0000}"/>
    <cellStyle name="Output 8 7 3 15 2" xfId="19718" xr:uid="{00000000-0005-0000-0000-00008F4C0000}"/>
    <cellStyle name="Output 8 7 3 16" xfId="19719" xr:uid="{00000000-0005-0000-0000-0000904C0000}"/>
    <cellStyle name="Output 8 7 3 2" xfId="19720" xr:uid="{00000000-0005-0000-0000-0000914C0000}"/>
    <cellStyle name="Output 8 7 3 2 2" xfId="19721" xr:uid="{00000000-0005-0000-0000-0000924C0000}"/>
    <cellStyle name="Output 8 7 3 3" xfId="19722" xr:uid="{00000000-0005-0000-0000-0000934C0000}"/>
    <cellStyle name="Output 8 7 3 3 2" xfId="19723" xr:uid="{00000000-0005-0000-0000-0000944C0000}"/>
    <cellStyle name="Output 8 7 3 4" xfId="19724" xr:uid="{00000000-0005-0000-0000-0000954C0000}"/>
    <cellStyle name="Output 8 7 3 4 2" xfId="19725" xr:uid="{00000000-0005-0000-0000-0000964C0000}"/>
    <cellStyle name="Output 8 7 3 5" xfId="19726" xr:uid="{00000000-0005-0000-0000-0000974C0000}"/>
    <cellStyle name="Output 8 7 3 5 2" xfId="19727" xr:uid="{00000000-0005-0000-0000-0000984C0000}"/>
    <cellStyle name="Output 8 7 3 6" xfId="19728" xr:uid="{00000000-0005-0000-0000-0000994C0000}"/>
    <cellStyle name="Output 8 7 3 6 2" xfId="19729" xr:uid="{00000000-0005-0000-0000-00009A4C0000}"/>
    <cellStyle name="Output 8 7 3 7" xfId="19730" xr:uid="{00000000-0005-0000-0000-00009B4C0000}"/>
    <cellStyle name="Output 8 7 3 7 2" xfId="19731" xr:uid="{00000000-0005-0000-0000-00009C4C0000}"/>
    <cellStyle name="Output 8 7 3 8" xfId="19732" xr:uid="{00000000-0005-0000-0000-00009D4C0000}"/>
    <cellStyle name="Output 8 7 3 8 2" xfId="19733" xr:uid="{00000000-0005-0000-0000-00009E4C0000}"/>
    <cellStyle name="Output 8 7 3 9" xfId="19734" xr:uid="{00000000-0005-0000-0000-00009F4C0000}"/>
    <cellStyle name="Output 8 7 3 9 2" xfId="19735" xr:uid="{00000000-0005-0000-0000-0000A04C0000}"/>
    <cellStyle name="Output 8 7 4" xfId="19736" xr:uid="{00000000-0005-0000-0000-0000A14C0000}"/>
    <cellStyle name="Output 8 7 4 10" xfId="19737" xr:uid="{00000000-0005-0000-0000-0000A24C0000}"/>
    <cellStyle name="Output 8 7 4 10 2" xfId="19738" xr:uid="{00000000-0005-0000-0000-0000A34C0000}"/>
    <cellStyle name="Output 8 7 4 11" xfId="19739" xr:uid="{00000000-0005-0000-0000-0000A44C0000}"/>
    <cellStyle name="Output 8 7 4 11 2" xfId="19740" xr:uid="{00000000-0005-0000-0000-0000A54C0000}"/>
    <cellStyle name="Output 8 7 4 12" xfId="19741" xr:uid="{00000000-0005-0000-0000-0000A64C0000}"/>
    <cellStyle name="Output 8 7 4 12 2" xfId="19742" xr:uid="{00000000-0005-0000-0000-0000A74C0000}"/>
    <cellStyle name="Output 8 7 4 13" xfId="19743" xr:uid="{00000000-0005-0000-0000-0000A84C0000}"/>
    <cellStyle name="Output 8 7 4 13 2" xfId="19744" xr:uid="{00000000-0005-0000-0000-0000A94C0000}"/>
    <cellStyle name="Output 8 7 4 14" xfId="19745" xr:uid="{00000000-0005-0000-0000-0000AA4C0000}"/>
    <cellStyle name="Output 8 7 4 14 2" xfId="19746" xr:uid="{00000000-0005-0000-0000-0000AB4C0000}"/>
    <cellStyle name="Output 8 7 4 15" xfId="19747" xr:uid="{00000000-0005-0000-0000-0000AC4C0000}"/>
    <cellStyle name="Output 8 7 4 15 2" xfId="19748" xr:uid="{00000000-0005-0000-0000-0000AD4C0000}"/>
    <cellStyle name="Output 8 7 4 16" xfId="19749" xr:uid="{00000000-0005-0000-0000-0000AE4C0000}"/>
    <cellStyle name="Output 8 7 4 2" xfId="19750" xr:uid="{00000000-0005-0000-0000-0000AF4C0000}"/>
    <cellStyle name="Output 8 7 4 2 2" xfId="19751" xr:uid="{00000000-0005-0000-0000-0000B04C0000}"/>
    <cellStyle name="Output 8 7 4 3" xfId="19752" xr:uid="{00000000-0005-0000-0000-0000B14C0000}"/>
    <cellStyle name="Output 8 7 4 3 2" xfId="19753" xr:uid="{00000000-0005-0000-0000-0000B24C0000}"/>
    <cellStyle name="Output 8 7 4 4" xfId="19754" xr:uid="{00000000-0005-0000-0000-0000B34C0000}"/>
    <cellStyle name="Output 8 7 4 4 2" xfId="19755" xr:uid="{00000000-0005-0000-0000-0000B44C0000}"/>
    <cellStyle name="Output 8 7 4 5" xfId="19756" xr:uid="{00000000-0005-0000-0000-0000B54C0000}"/>
    <cellStyle name="Output 8 7 4 5 2" xfId="19757" xr:uid="{00000000-0005-0000-0000-0000B64C0000}"/>
    <cellStyle name="Output 8 7 4 6" xfId="19758" xr:uid="{00000000-0005-0000-0000-0000B74C0000}"/>
    <cellStyle name="Output 8 7 4 6 2" xfId="19759" xr:uid="{00000000-0005-0000-0000-0000B84C0000}"/>
    <cellStyle name="Output 8 7 4 7" xfId="19760" xr:uid="{00000000-0005-0000-0000-0000B94C0000}"/>
    <cellStyle name="Output 8 7 4 7 2" xfId="19761" xr:uid="{00000000-0005-0000-0000-0000BA4C0000}"/>
    <cellStyle name="Output 8 7 4 8" xfId="19762" xr:uid="{00000000-0005-0000-0000-0000BB4C0000}"/>
    <cellStyle name="Output 8 7 4 8 2" xfId="19763" xr:uid="{00000000-0005-0000-0000-0000BC4C0000}"/>
    <cellStyle name="Output 8 7 4 9" xfId="19764" xr:uid="{00000000-0005-0000-0000-0000BD4C0000}"/>
    <cellStyle name="Output 8 7 4 9 2" xfId="19765" xr:uid="{00000000-0005-0000-0000-0000BE4C0000}"/>
    <cellStyle name="Output 8 7 5" xfId="19766" xr:uid="{00000000-0005-0000-0000-0000BF4C0000}"/>
    <cellStyle name="Output 8 7 5 10" xfId="19767" xr:uid="{00000000-0005-0000-0000-0000C04C0000}"/>
    <cellStyle name="Output 8 7 5 10 2" xfId="19768" xr:uid="{00000000-0005-0000-0000-0000C14C0000}"/>
    <cellStyle name="Output 8 7 5 11" xfId="19769" xr:uid="{00000000-0005-0000-0000-0000C24C0000}"/>
    <cellStyle name="Output 8 7 5 11 2" xfId="19770" xr:uid="{00000000-0005-0000-0000-0000C34C0000}"/>
    <cellStyle name="Output 8 7 5 12" xfId="19771" xr:uid="{00000000-0005-0000-0000-0000C44C0000}"/>
    <cellStyle name="Output 8 7 5 12 2" xfId="19772" xr:uid="{00000000-0005-0000-0000-0000C54C0000}"/>
    <cellStyle name="Output 8 7 5 13" xfId="19773" xr:uid="{00000000-0005-0000-0000-0000C64C0000}"/>
    <cellStyle name="Output 8 7 5 13 2" xfId="19774" xr:uid="{00000000-0005-0000-0000-0000C74C0000}"/>
    <cellStyle name="Output 8 7 5 14" xfId="19775" xr:uid="{00000000-0005-0000-0000-0000C84C0000}"/>
    <cellStyle name="Output 8 7 5 14 2" xfId="19776" xr:uid="{00000000-0005-0000-0000-0000C94C0000}"/>
    <cellStyle name="Output 8 7 5 15" xfId="19777" xr:uid="{00000000-0005-0000-0000-0000CA4C0000}"/>
    <cellStyle name="Output 8 7 5 2" xfId="19778" xr:uid="{00000000-0005-0000-0000-0000CB4C0000}"/>
    <cellStyle name="Output 8 7 5 2 2" xfId="19779" xr:uid="{00000000-0005-0000-0000-0000CC4C0000}"/>
    <cellStyle name="Output 8 7 5 3" xfId="19780" xr:uid="{00000000-0005-0000-0000-0000CD4C0000}"/>
    <cellStyle name="Output 8 7 5 3 2" xfId="19781" xr:uid="{00000000-0005-0000-0000-0000CE4C0000}"/>
    <cellStyle name="Output 8 7 5 4" xfId="19782" xr:uid="{00000000-0005-0000-0000-0000CF4C0000}"/>
    <cellStyle name="Output 8 7 5 4 2" xfId="19783" xr:uid="{00000000-0005-0000-0000-0000D04C0000}"/>
    <cellStyle name="Output 8 7 5 5" xfId="19784" xr:uid="{00000000-0005-0000-0000-0000D14C0000}"/>
    <cellStyle name="Output 8 7 5 5 2" xfId="19785" xr:uid="{00000000-0005-0000-0000-0000D24C0000}"/>
    <cellStyle name="Output 8 7 5 6" xfId="19786" xr:uid="{00000000-0005-0000-0000-0000D34C0000}"/>
    <cellStyle name="Output 8 7 5 6 2" xfId="19787" xr:uid="{00000000-0005-0000-0000-0000D44C0000}"/>
    <cellStyle name="Output 8 7 5 7" xfId="19788" xr:uid="{00000000-0005-0000-0000-0000D54C0000}"/>
    <cellStyle name="Output 8 7 5 7 2" xfId="19789" xr:uid="{00000000-0005-0000-0000-0000D64C0000}"/>
    <cellStyle name="Output 8 7 5 8" xfId="19790" xr:uid="{00000000-0005-0000-0000-0000D74C0000}"/>
    <cellStyle name="Output 8 7 5 8 2" xfId="19791" xr:uid="{00000000-0005-0000-0000-0000D84C0000}"/>
    <cellStyle name="Output 8 7 5 9" xfId="19792" xr:uid="{00000000-0005-0000-0000-0000D94C0000}"/>
    <cellStyle name="Output 8 7 5 9 2" xfId="19793" xr:uid="{00000000-0005-0000-0000-0000DA4C0000}"/>
    <cellStyle name="Output 8 7 6" xfId="19794" xr:uid="{00000000-0005-0000-0000-0000DB4C0000}"/>
    <cellStyle name="Output 8 7 6 2" xfId="19795" xr:uid="{00000000-0005-0000-0000-0000DC4C0000}"/>
    <cellStyle name="Output 8 7 7" xfId="19796" xr:uid="{00000000-0005-0000-0000-0000DD4C0000}"/>
    <cellStyle name="Output 8 7 7 2" xfId="19797" xr:uid="{00000000-0005-0000-0000-0000DE4C0000}"/>
    <cellStyle name="Output 8 7 8" xfId="19798" xr:uid="{00000000-0005-0000-0000-0000DF4C0000}"/>
    <cellStyle name="Output 8 7 8 2" xfId="19799" xr:uid="{00000000-0005-0000-0000-0000E04C0000}"/>
    <cellStyle name="Output 8 7 9" xfId="19800" xr:uid="{00000000-0005-0000-0000-0000E14C0000}"/>
    <cellStyle name="Output 8 7 9 2" xfId="19801" xr:uid="{00000000-0005-0000-0000-0000E24C0000}"/>
    <cellStyle name="Output 8 8" xfId="19802" xr:uid="{00000000-0005-0000-0000-0000E34C0000}"/>
    <cellStyle name="Output 8 8 10" xfId="19803" xr:uid="{00000000-0005-0000-0000-0000E44C0000}"/>
    <cellStyle name="Output 8 8 10 2" xfId="19804" xr:uid="{00000000-0005-0000-0000-0000E54C0000}"/>
    <cellStyle name="Output 8 8 11" xfId="19805" xr:uid="{00000000-0005-0000-0000-0000E64C0000}"/>
    <cellStyle name="Output 8 8 11 2" xfId="19806" xr:uid="{00000000-0005-0000-0000-0000E74C0000}"/>
    <cellStyle name="Output 8 8 12" xfId="19807" xr:uid="{00000000-0005-0000-0000-0000E84C0000}"/>
    <cellStyle name="Output 8 8 12 2" xfId="19808" xr:uid="{00000000-0005-0000-0000-0000E94C0000}"/>
    <cellStyle name="Output 8 8 13" xfId="19809" xr:uid="{00000000-0005-0000-0000-0000EA4C0000}"/>
    <cellStyle name="Output 8 8 13 2" xfId="19810" xr:uid="{00000000-0005-0000-0000-0000EB4C0000}"/>
    <cellStyle name="Output 8 8 14" xfId="19811" xr:uid="{00000000-0005-0000-0000-0000EC4C0000}"/>
    <cellStyle name="Output 8 8 14 2" xfId="19812" xr:uid="{00000000-0005-0000-0000-0000ED4C0000}"/>
    <cellStyle name="Output 8 8 15" xfId="19813" xr:uid="{00000000-0005-0000-0000-0000EE4C0000}"/>
    <cellStyle name="Output 8 8 15 2" xfId="19814" xr:uid="{00000000-0005-0000-0000-0000EF4C0000}"/>
    <cellStyle name="Output 8 8 16" xfId="19815" xr:uid="{00000000-0005-0000-0000-0000F04C0000}"/>
    <cellStyle name="Output 8 8 16 2" xfId="19816" xr:uid="{00000000-0005-0000-0000-0000F14C0000}"/>
    <cellStyle name="Output 8 8 17" xfId="19817" xr:uid="{00000000-0005-0000-0000-0000F24C0000}"/>
    <cellStyle name="Output 8 8 17 2" xfId="19818" xr:uid="{00000000-0005-0000-0000-0000F34C0000}"/>
    <cellStyle name="Output 8 8 18" xfId="19819" xr:uid="{00000000-0005-0000-0000-0000F44C0000}"/>
    <cellStyle name="Output 8 8 2" xfId="19820" xr:uid="{00000000-0005-0000-0000-0000F54C0000}"/>
    <cellStyle name="Output 8 8 2 10" xfId="19821" xr:uid="{00000000-0005-0000-0000-0000F64C0000}"/>
    <cellStyle name="Output 8 8 2 10 2" xfId="19822" xr:uid="{00000000-0005-0000-0000-0000F74C0000}"/>
    <cellStyle name="Output 8 8 2 11" xfId="19823" xr:uid="{00000000-0005-0000-0000-0000F84C0000}"/>
    <cellStyle name="Output 8 8 2 11 2" xfId="19824" xr:uid="{00000000-0005-0000-0000-0000F94C0000}"/>
    <cellStyle name="Output 8 8 2 12" xfId="19825" xr:uid="{00000000-0005-0000-0000-0000FA4C0000}"/>
    <cellStyle name="Output 8 8 2 12 2" xfId="19826" xr:uid="{00000000-0005-0000-0000-0000FB4C0000}"/>
    <cellStyle name="Output 8 8 2 13" xfId="19827" xr:uid="{00000000-0005-0000-0000-0000FC4C0000}"/>
    <cellStyle name="Output 8 8 2 13 2" xfId="19828" xr:uid="{00000000-0005-0000-0000-0000FD4C0000}"/>
    <cellStyle name="Output 8 8 2 14" xfId="19829" xr:uid="{00000000-0005-0000-0000-0000FE4C0000}"/>
    <cellStyle name="Output 8 8 2 14 2" xfId="19830" xr:uid="{00000000-0005-0000-0000-0000FF4C0000}"/>
    <cellStyle name="Output 8 8 2 15" xfId="19831" xr:uid="{00000000-0005-0000-0000-0000004D0000}"/>
    <cellStyle name="Output 8 8 2 15 2" xfId="19832" xr:uid="{00000000-0005-0000-0000-0000014D0000}"/>
    <cellStyle name="Output 8 8 2 16" xfId="19833" xr:uid="{00000000-0005-0000-0000-0000024D0000}"/>
    <cellStyle name="Output 8 8 2 16 2" xfId="19834" xr:uid="{00000000-0005-0000-0000-0000034D0000}"/>
    <cellStyle name="Output 8 8 2 17" xfId="19835" xr:uid="{00000000-0005-0000-0000-0000044D0000}"/>
    <cellStyle name="Output 8 8 2 17 2" xfId="19836" xr:uid="{00000000-0005-0000-0000-0000054D0000}"/>
    <cellStyle name="Output 8 8 2 18" xfId="19837" xr:uid="{00000000-0005-0000-0000-0000064D0000}"/>
    <cellStyle name="Output 8 8 2 2" xfId="19838" xr:uid="{00000000-0005-0000-0000-0000074D0000}"/>
    <cellStyle name="Output 8 8 2 2 2" xfId="19839" xr:uid="{00000000-0005-0000-0000-0000084D0000}"/>
    <cellStyle name="Output 8 8 2 3" xfId="19840" xr:uid="{00000000-0005-0000-0000-0000094D0000}"/>
    <cellStyle name="Output 8 8 2 3 2" xfId="19841" xr:uid="{00000000-0005-0000-0000-00000A4D0000}"/>
    <cellStyle name="Output 8 8 2 4" xfId="19842" xr:uid="{00000000-0005-0000-0000-00000B4D0000}"/>
    <cellStyle name="Output 8 8 2 4 2" xfId="19843" xr:uid="{00000000-0005-0000-0000-00000C4D0000}"/>
    <cellStyle name="Output 8 8 2 5" xfId="19844" xr:uid="{00000000-0005-0000-0000-00000D4D0000}"/>
    <cellStyle name="Output 8 8 2 5 2" xfId="19845" xr:uid="{00000000-0005-0000-0000-00000E4D0000}"/>
    <cellStyle name="Output 8 8 2 6" xfId="19846" xr:uid="{00000000-0005-0000-0000-00000F4D0000}"/>
    <cellStyle name="Output 8 8 2 6 2" xfId="19847" xr:uid="{00000000-0005-0000-0000-0000104D0000}"/>
    <cellStyle name="Output 8 8 2 7" xfId="19848" xr:uid="{00000000-0005-0000-0000-0000114D0000}"/>
    <cellStyle name="Output 8 8 2 7 2" xfId="19849" xr:uid="{00000000-0005-0000-0000-0000124D0000}"/>
    <cellStyle name="Output 8 8 2 8" xfId="19850" xr:uid="{00000000-0005-0000-0000-0000134D0000}"/>
    <cellStyle name="Output 8 8 2 8 2" xfId="19851" xr:uid="{00000000-0005-0000-0000-0000144D0000}"/>
    <cellStyle name="Output 8 8 2 9" xfId="19852" xr:uid="{00000000-0005-0000-0000-0000154D0000}"/>
    <cellStyle name="Output 8 8 2 9 2" xfId="19853" xr:uid="{00000000-0005-0000-0000-0000164D0000}"/>
    <cellStyle name="Output 8 8 3" xfId="19854" xr:uid="{00000000-0005-0000-0000-0000174D0000}"/>
    <cellStyle name="Output 8 8 3 10" xfId="19855" xr:uid="{00000000-0005-0000-0000-0000184D0000}"/>
    <cellStyle name="Output 8 8 3 10 2" xfId="19856" xr:uid="{00000000-0005-0000-0000-0000194D0000}"/>
    <cellStyle name="Output 8 8 3 11" xfId="19857" xr:uid="{00000000-0005-0000-0000-00001A4D0000}"/>
    <cellStyle name="Output 8 8 3 11 2" xfId="19858" xr:uid="{00000000-0005-0000-0000-00001B4D0000}"/>
    <cellStyle name="Output 8 8 3 12" xfId="19859" xr:uid="{00000000-0005-0000-0000-00001C4D0000}"/>
    <cellStyle name="Output 8 8 3 12 2" xfId="19860" xr:uid="{00000000-0005-0000-0000-00001D4D0000}"/>
    <cellStyle name="Output 8 8 3 13" xfId="19861" xr:uid="{00000000-0005-0000-0000-00001E4D0000}"/>
    <cellStyle name="Output 8 8 3 13 2" xfId="19862" xr:uid="{00000000-0005-0000-0000-00001F4D0000}"/>
    <cellStyle name="Output 8 8 3 14" xfId="19863" xr:uid="{00000000-0005-0000-0000-0000204D0000}"/>
    <cellStyle name="Output 8 8 3 14 2" xfId="19864" xr:uid="{00000000-0005-0000-0000-0000214D0000}"/>
    <cellStyle name="Output 8 8 3 15" xfId="19865" xr:uid="{00000000-0005-0000-0000-0000224D0000}"/>
    <cellStyle name="Output 8 8 3 15 2" xfId="19866" xr:uid="{00000000-0005-0000-0000-0000234D0000}"/>
    <cellStyle name="Output 8 8 3 16" xfId="19867" xr:uid="{00000000-0005-0000-0000-0000244D0000}"/>
    <cellStyle name="Output 8 8 3 2" xfId="19868" xr:uid="{00000000-0005-0000-0000-0000254D0000}"/>
    <cellStyle name="Output 8 8 3 2 2" xfId="19869" xr:uid="{00000000-0005-0000-0000-0000264D0000}"/>
    <cellStyle name="Output 8 8 3 3" xfId="19870" xr:uid="{00000000-0005-0000-0000-0000274D0000}"/>
    <cellStyle name="Output 8 8 3 3 2" xfId="19871" xr:uid="{00000000-0005-0000-0000-0000284D0000}"/>
    <cellStyle name="Output 8 8 3 4" xfId="19872" xr:uid="{00000000-0005-0000-0000-0000294D0000}"/>
    <cellStyle name="Output 8 8 3 4 2" xfId="19873" xr:uid="{00000000-0005-0000-0000-00002A4D0000}"/>
    <cellStyle name="Output 8 8 3 5" xfId="19874" xr:uid="{00000000-0005-0000-0000-00002B4D0000}"/>
    <cellStyle name="Output 8 8 3 5 2" xfId="19875" xr:uid="{00000000-0005-0000-0000-00002C4D0000}"/>
    <cellStyle name="Output 8 8 3 6" xfId="19876" xr:uid="{00000000-0005-0000-0000-00002D4D0000}"/>
    <cellStyle name="Output 8 8 3 6 2" xfId="19877" xr:uid="{00000000-0005-0000-0000-00002E4D0000}"/>
    <cellStyle name="Output 8 8 3 7" xfId="19878" xr:uid="{00000000-0005-0000-0000-00002F4D0000}"/>
    <cellStyle name="Output 8 8 3 7 2" xfId="19879" xr:uid="{00000000-0005-0000-0000-0000304D0000}"/>
    <cellStyle name="Output 8 8 3 8" xfId="19880" xr:uid="{00000000-0005-0000-0000-0000314D0000}"/>
    <cellStyle name="Output 8 8 3 8 2" xfId="19881" xr:uid="{00000000-0005-0000-0000-0000324D0000}"/>
    <cellStyle name="Output 8 8 3 9" xfId="19882" xr:uid="{00000000-0005-0000-0000-0000334D0000}"/>
    <cellStyle name="Output 8 8 3 9 2" xfId="19883" xr:uid="{00000000-0005-0000-0000-0000344D0000}"/>
    <cellStyle name="Output 8 8 4" xfId="19884" xr:uid="{00000000-0005-0000-0000-0000354D0000}"/>
    <cellStyle name="Output 8 8 4 10" xfId="19885" xr:uid="{00000000-0005-0000-0000-0000364D0000}"/>
    <cellStyle name="Output 8 8 4 10 2" xfId="19886" xr:uid="{00000000-0005-0000-0000-0000374D0000}"/>
    <cellStyle name="Output 8 8 4 11" xfId="19887" xr:uid="{00000000-0005-0000-0000-0000384D0000}"/>
    <cellStyle name="Output 8 8 4 11 2" xfId="19888" xr:uid="{00000000-0005-0000-0000-0000394D0000}"/>
    <cellStyle name="Output 8 8 4 12" xfId="19889" xr:uid="{00000000-0005-0000-0000-00003A4D0000}"/>
    <cellStyle name="Output 8 8 4 12 2" xfId="19890" xr:uid="{00000000-0005-0000-0000-00003B4D0000}"/>
    <cellStyle name="Output 8 8 4 13" xfId="19891" xr:uid="{00000000-0005-0000-0000-00003C4D0000}"/>
    <cellStyle name="Output 8 8 4 13 2" xfId="19892" xr:uid="{00000000-0005-0000-0000-00003D4D0000}"/>
    <cellStyle name="Output 8 8 4 14" xfId="19893" xr:uid="{00000000-0005-0000-0000-00003E4D0000}"/>
    <cellStyle name="Output 8 8 4 14 2" xfId="19894" xr:uid="{00000000-0005-0000-0000-00003F4D0000}"/>
    <cellStyle name="Output 8 8 4 15" xfId="19895" xr:uid="{00000000-0005-0000-0000-0000404D0000}"/>
    <cellStyle name="Output 8 8 4 15 2" xfId="19896" xr:uid="{00000000-0005-0000-0000-0000414D0000}"/>
    <cellStyle name="Output 8 8 4 16" xfId="19897" xr:uid="{00000000-0005-0000-0000-0000424D0000}"/>
    <cellStyle name="Output 8 8 4 2" xfId="19898" xr:uid="{00000000-0005-0000-0000-0000434D0000}"/>
    <cellStyle name="Output 8 8 4 2 2" xfId="19899" xr:uid="{00000000-0005-0000-0000-0000444D0000}"/>
    <cellStyle name="Output 8 8 4 3" xfId="19900" xr:uid="{00000000-0005-0000-0000-0000454D0000}"/>
    <cellStyle name="Output 8 8 4 3 2" xfId="19901" xr:uid="{00000000-0005-0000-0000-0000464D0000}"/>
    <cellStyle name="Output 8 8 4 4" xfId="19902" xr:uid="{00000000-0005-0000-0000-0000474D0000}"/>
    <cellStyle name="Output 8 8 4 4 2" xfId="19903" xr:uid="{00000000-0005-0000-0000-0000484D0000}"/>
    <cellStyle name="Output 8 8 4 5" xfId="19904" xr:uid="{00000000-0005-0000-0000-0000494D0000}"/>
    <cellStyle name="Output 8 8 4 5 2" xfId="19905" xr:uid="{00000000-0005-0000-0000-00004A4D0000}"/>
    <cellStyle name="Output 8 8 4 6" xfId="19906" xr:uid="{00000000-0005-0000-0000-00004B4D0000}"/>
    <cellStyle name="Output 8 8 4 6 2" xfId="19907" xr:uid="{00000000-0005-0000-0000-00004C4D0000}"/>
    <cellStyle name="Output 8 8 4 7" xfId="19908" xr:uid="{00000000-0005-0000-0000-00004D4D0000}"/>
    <cellStyle name="Output 8 8 4 7 2" xfId="19909" xr:uid="{00000000-0005-0000-0000-00004E4D0000}"/>
    <cellStyle name="Output 8 8 4 8" xfId="19910" xr:uid="{00000000-0005-0000-0000-00004F4D0000}"/>
    <cellStyle name="Output 8 8 4 8 2" xfId="19911" xr:uid="{00000000-0005-0000-0000-0000504D0000}"/>
    <cellStyle name="Output 8 8 4 9" xfId="19912" xr:uid="{00000000-0005-0000-0000-0000514D0000}"/>
    <cellStyle name="Output 8 8 4 9 2" xfId="19913" xr:uid="{00000000-0005-0000-0000-0000524D0000}"/>
    <cellStyle name="Output 8 8 5" xfId="19914" xr:uid="{00000000-0005-0000-0000-0000534D0000}"/>
    <cellStyle name="Output 8 8 5 10" xfId="19915" xr:uid="{00000000-0005-0000-0000-0000544D0000}"/>
    <cellStyle name="Output 8 8 5 10 2" xfId="19916" xr:uid="{00000000-0005-0000-0000-0000554D0000}"/>
    <cellStyle name="Output 8 8 5 11" xfId="19917" xr:uid="{00000000-0005-0000-0000-0000564D0000}"/>
    <cellStyle name="Output 8 8 5 11 2" xfId="19918" xr:uid="{00000000-0005-0000-0000-0000574D0000}"/>
    <cellStyle name="Output 8 8 5 12" xfId="19919" xr:uid="{00000000-0005-0000-0000-0000584D0000}"/>
    <cellStyle name="Output 8 8 5 12 2" xfId="19920" xr:uid="{00000000-0005-0000-0000-0000594D0000}"/>
    <cellStyle name="Output 8 8 5 13" xfId="19921" xr:uid="{00000000-0005-0000-0000-00005A4D0000}"/>
    <cellStyle name="Output 8 8 5 13 2" xfId="19922" xr:uid="{00000000-0005-0000-0000-00005B4D0000}"/>
    <cellStyle name="Output 8 8 5 14" xfId="19923" xr:uid="{00000000-0005-0000-0000-00005C4D0000}"/>
    <cellStyle name="Output 8 8 5 2" xfId="19924" xr:uid="{00000000-0005-0000-0000-00005D4D0000}"/>
    <cellStyle name="Output 8 8 5 2 2" xfId="19925" xr:uid="{00000000-0005-0000-0000-00005E4D0000}"/>
    <cellStyle name="Output 8 8 5 3" xfId="19926" xr:uid="{00000000-0005-0000-0000-00005F4D0000}"/>
    <cellStyle name="Output 8 8 5 3 2" xfId="19927" xr:uid="{00000000-0005-0000-0000-0000604D0000}"/>
    <cellStyle name="Output 8 8 5 4" xfId="19928" xr:uid="{00000000-0005-0000-0000-0000614D0000}"/>
    <cellStyle name="Output 8 8 5 4 2" xfId="19929" xr:uid="{00000000-0005-0000-0000-0000624D0000}"/>
    <cellStyle name="Output 8 8 5 5" xfId="19930" xr:uid="{00000000-0005-0000-0000-0000634D0000}"/>
    <cellStyle name="Output 8 8 5 5 2" xfId="19931" xr:uid="{00000000-0005-0000-0000-0000644D0000}"/>
    <cellStyle name="Output 8 8 5 6" xfId="19932" xr:uid="{00000000-0005-0000-0000-0000654D0000}"/>
    <cellStyle name="Output 8 8 5 6 2" xfId="19933" xr:uid="{00000000-0005-0000-0000-0000664D0000}"/>
    <cellStyle name="Output 8 8 5 7" xfId="19934" xr:uid="{00000000-0005-0000-0000-0000674D0000}"/>
    <cellStyle name="Output 8 8 5 7 2" xfId="19935" xr:uid="{00000000-0005-0000-0000-0000684D0000}"/>
    <cellStyle name="Output 8 8 5 8" xfId="19936" xr:uid="{00000000-0005-0000-0000-0000694D0000}"/>
    <cellStyle name="Output 8 8 5 8 2" xfId="19937" xr:uid="{00000000-0005-0000-0000-00006A4D0000}"/>
    <cellStyle name="Output 8 8 5 9" xfId="19938" xr:uid="{00000000-0005-0000-0000-00006B4D0000}"/>
    <cellStyle name="Output 8 8 5 9 2" xfId="19939" xr:uid="{00000000-0005-0000-0000-00006C4D0000}"/>
    <cellStyle name="Output 8 8 6" xfId="19940" xr:uid="{00000000-0005-0000-0000-00006D4D0000}"/>
    <cellStyle name="Output 8 8 6 2" xfId="19941" xr:uid="{00000000-0005-0000-0000-00006E4D0000}"/>
    <cellStyle name="Output 8 8 7" xfId="19942" xr:uid="{00000000-0005-0000-0000-00006F4D0000}"/>
    <cellStyle name="Output 8 8 7 2" xfId="19943" xr:uid="{00000000-0005-0000-0000-0000704D0000}"/>
    <cellStyle name="Output 8 8 8" xfId="19944" xr:uid="{00000000-0005-0000-0000-0000714D0000}"/>
    <cellStyle name="Output 8 8 8 2" xfId="19945" xr:uid="{00000000-0005-0000-0000-0000724D0000}"/>
    <cellStyle name="Output 8 8 9" xfId="19946" xr:uid="{00000000-0005-0000-0000-0000734D0000}"/>
    <cellStyle name="Output 8 8 9 2" xfId="19947" xr:uid="{00000000-0005-0000-0000-0000744D0000}"/>
    <cellStyle name="Output 8 9" xfId="19948" xr:uid="{00000000-0005-0000-0000-0000754D0000}"/>
    <cellStyle name="Output 8 9 10" xfId="19949" xr:uid="{00000000-0005-0000-0000-0000764D0000}"/>
    <cellStyle name="Output 8 9 10 2" xfId="19950" xr:uid="{00000000-0005-0000-0000-0000774D0000}"/>
    <cellStyle name="Output 8 9 11" xfId="19951" xr:uid="{00000000-0005-0000-0000-0000784D0000}"/>
    <cellStyle name="Output 8 9 11 2" xfId="19952" xr:uid="{00000000-0005-0000-0000-0000794D0000}"/>
    <cellStyle name="Output 8 9 12" xfId="19953" xr:uid="{00000000-0005-0000-0000-00007A4D0000}"/>
    <cellStyle name="Output 8 9 12 2" xfId="19954" xr:uid="{00000000-0005-0000-0000-00007B4D0000}"/>
    <cellStyle name="Output 8 9 13" xfId="19955" xr:uid="{00000000-0005-0000-0000-00007C4D0000}"/>
    <cellStyle name="Output 8 9 13 2" xfId="19956" xr:uid="{00000000-0005-0000-0000-00007D4D0000}"/>
    <cellStyle name="Output 8 9 14" xfId="19957" xr:uid="{00000000-0005-0000-0000-00007E4D0000}"/>
    <cellStyle name="Output 8 9 14 2" xfId="19958" xr:uid="{00000000-0005-0000-0000-00007F4D0000}"/>
    <cellStyle name="Output 8 9 15" xfId="19959" xr:uid="{00000000-0005-0000-0000-0000804D0000}"/>
    <cellStyle name="Output 8 9 15 2" xfId="19960" xr:uid="{00000000-0005-0000-0000-0000814D0000}"/>
    <cellStyle name="Output 8 9 16" xfId="19961" xr:uid="{00000000-0005-0000-0000-0000824D0000}"/>
    <cellStyle name="Output 8 9 16 2" xfId="19962" xr:uid="{00000000-0005-0000-0000-0000834D0000}"/>
    <cellStyle name="Output 8 9 17" xfId="19963" xr:uid="{00000000-0005-0000-0000-0000844D0000}"/>
    <cellStyle name="Output 8 9 17 2" xfId="19964" xr:uid="{00000000-0005-0000-0000-0000854D0000}"/>
    <cellStyle name="Output 8 9 18" xfId="19965" xr:uid="{00000000-0005-0000-0000-0000864D0000}"/>
    <cellStyle name="Output 8 9 2" xfId="19966" xr:uid="{00000000-0005-0000-0000-0000874D0000}"/>
    <cellStyle name="Output 8 9 2 10" xfId="19967" xr:uid="{00000000-0005-0000-0000-0000884D0000}"/>
    <cellStyle name="Output 8 9 2 10 2" xfId="19968" xr:uid="{00000000-0005-0000-0000-0000894D0000}"/>
    <cellStyle name="Output 8 9 2 11" xfId="19969" xr:uid="{00000000-0005-0000-0000-00008A4D0000}"/>
    <cellStyle name="Output 8 9 2 11 2" xfId="19970" xr:uid="{00000000-0005-0000-0000-00008B4D0000}"/>
    <cellStyle name="Output 8 9 2 12" xfId="19971" xr:uid="{00000000-0005-0000-0000-00008C4D0000}"/>
    <cellStyle name="Output 8 9 2 12 2" xfId="19972" xr:uid="{00000000-0005-0000-0000-00008D4D0000}"/>
    <cellStyle name="Output 8 9 2 13" xfId="19973" xr:uid="{00000000-0005-0000-0000-00008E4D0000}"/>
    <cellStyle name="Output 8 9 2 13 2" xfId="19974" xr:uid="{00000000-0005-0000-0000-00008F4D0000}"/>
    <cellStyle name="Output 8 9 2 14" xfId="19975" xr:uid="{00000000-0005-0000-0000-0000904D0000}"/>
    <cellStyle name="Output 8 9 2 14 2" xfId="19976" xr:uid="{00000000-0005-0000-0000-0000914D0000}"/>
    <cellStyle name="Output 8 9 2 15" xfId="19977" xr:uid="{00000000-0005-0000-0000-0000924D0000}"/>
    <cellStyle name="Output 8 9 2 15 2" xfId="19978" xr:uid="{00000000-0005-0000-0000-0000934D0000}"/>
    <cellStyle name="Output 8 9 2 16" xfId="19979" xr:uid="{00000000-0005-0000-0000-0000944D0000}"/>
    <cellStyle name="Output 8 9 2 16 2" xfId="19980" xr:uid="{00000000-0005-0000-0000-0000954D0000}"/>
    <cellStyle name="Output 8 9 2 17" xfId="19981" xr:uid="{00000000-0005-0000-0000-0000964D0000}"/>
    <cellStyle name="Output 8 9 2 17 2" xfId="19982" xr:uid="{00000000-0005-0000-0000-0000974D0000}"/>
    <cellStyle name="Output 8 9 2 18" xfId="19983" xr:uid="{00000000-0005-0000-0000-0000984D0000}"/>
    <cellStyle name="Output 8 9 2 2" xfId="19984" xr:uid="{00000000-0005-0000-0000-0000994D0000}"/>
    <cellStyle name="Output 8 9 2 2 2" xfId="19985" xr:uid="{00000000-0005-0000-0000-00009A4D0000}"/>
    <cellStyle name="Output 8 9 2 3" xfId="19986" xr:uid="{00000000-0005-0000-0000-00009B4D0000}"/>
    <cellStyle name="Output 8 9 2 3 2" xfId="19987" xr:uid="{00000000-0005-0000-0000-00009C4D0000}"/>
    <cellStyle name="Output 8 9 2 4" xfId="19988" xr:uid="{00000000-0005-0000-0000-00009D4D0000}"/>
    <cellStyle name="Output 8 9 2 4 2" xfId="19989" xr:uid="{00000000-0005-0000-0000-00009E4D0000}"/>
    <cellStyle name="Output 8 9 2 5" xfId="19990" xr:uid="{00000000-0005-0000-0000-00009F4D0000}"/>
    <cellStyle name="Output 8 9 2 5 2" xfId="19991" xr:uid="{00000000-0005-0000-0000-0000A04D0000}"/>
    <cellStyle name="Output 8 9 2 6" xfId="19992" xr:uid="{00000000-0005-0000-0000-0000A14D0000}"/>
    <cellStyle name="Output 8 9 2 6 2" xfId="19993" xr:uid="{00000000-0005-0000-0000-0000A24D0000}"/>
    <cellStyle name="Output 8 9 2 7" xfId="19994" xr:uid="{00000000-0005-0000-0000-0000A34D0000}"/>
    <cellStyle name="Output 8 9 2 7 2" xfId="19995" xr:uid="{00000000-0005-0000-0000-0000A44D0000}"/>
    <cellStyle name="Output 8 9 2 8" xfId="19996" xr:uid="{00000000-0005-0000-0000-0000A54D0000}"/>
    <cellStyle name="Output 8 9 2 8 2" xfId="19997" xr:uid="{00000000-0005-0000-0000-0000A64D0000}"/>
    <cellStyle name="Output 8 9 2 9" xfId="19998" xr:uid="{00000000-0005-0000-0000-0000A74D0000}"/>
    <cellStyle name="Output 8 9 2 9 2" xfId="19999" xr:uid="{00000000-0005-0000-0000-0000A84D0000}"/>
    <cellStyle name="Output 8 9 3" xfId="20000" xr:uid="{00000000-0005-0000-0000-0000A94D0000}"/>
    <cellStyle name="Output 8 9 3 10" xfId="20001" xr:uid="{00000000-0005-0000-0000-0000AA4D0000}"/>
    <cellStyle name="Output 8 9 3 10 2" xfId="20002" xr:uid="{00000000-0005-0000-0000-0000AB4D0000}"/>
    <cellStyle name="Output 8 9 3 11" xfId="20003" xr:uid="{00000000-0005-0000-0000-0000AC4D0000}"/>
    <cellStyle name="Output 8 9 3 11 2" xfId="20004" xr:uid="{00000000-0005-0000-0000-0000AD4D0000}"/>
    <cellStyle name="Output 8 9 3 12" xfId="20005" xr:uid="{00000000-0005-0000-0000-0000AE4D0000}"/>
    <cellStyle name="Output 8 9 3 12 2" xfId="20006" xr:uid="{00000000-0005-0000-0000-0000AF4D0000}"/>
    <cellStyle name="Output 8 9 3 13" xfId="20007" xr:uid="{00000000-0005-0000-0000-0000B04D0000}"/>
    <cellStyle name="Output 8 9 3 13 2" xfId="20008" xr:uid="{00000000-0005-0000-0000-0000B14D0000}"/>
    <cellStyle name="Output 8 9 3 14" xfId="20009" xr:uid="{00000000-0005-0000-0000-0000B24D0000}"/>
    <cellStyle name="Output 8 9 3 14 2" xfId="20010" xr:uid="{00000000-0005-0000-0000-0000B34D0000}"/>
    <cellStyle name="Output 8 9 3 15" xfId="20011" xr:uid="{00000000-0005-0000-0000-0000B44D0000}"/>
    <cellStyle name="Output 8 9 3 15 2" xfId="20012" xr:uid="{00000000-0005-0000-0000-0000B54D0000}"/>
    <cellStyle name="Output 8 9 3 16" xfId="20013" xr:uid="{00000000-0005-0000-0000-0000B64D0000}"/>
    <cellStyle name="Output 8 9 3 2" xfId="20014" xr:uid="{00000000-0005-0000-0000-0000B74D0000}"/>
    <cellStyle name="Output 8 9 3 2 2" xfId="20015" xr:uid="{00000000-0005-0000-0000-0000B84D0000}"/>
    <cellStyle name="Output 8 9 3 3" xfId="20016" xr:uid="{00000000-0005-0000-0000-0000B94D0000}"/>
    <cellStyle name="Output 8 9 3 3 2" xfId="20017" xr:uid="{00000000-0005-0000-0000-0000BA4D0000}"/>
    <cellStyle name="Output 8 9 3 4" xfId="20018" xr:uid="{00000000-0005-0000-0000-0000BB4D0000}"/>
    <cellStyle name="Output 8 9 3 4 2" xfId="20019" xr:uid="{00000000-0005-0000-0000-0000BC4D0000}"/>
    <cellStyle name="Output 8 9 3 5" xfId="20020" xr:uid="{00000000-0005-0000-0000-0000BD4D0000}"/>
    <cellStyle name="Output 8 9 3 5 2" xfId="20021" xr:uid="{00000000-0005-0000-0000-0000BE4D0000}"/>
    <cellStyle name="Output 8 9 3 6" xfId="20022" xr:uid="{00000000-0005-0000-0000-0000BF4D0000}"/>
    <cellStyle name="Output 8 9 3 6 2" xfId="20023" xr:uid="{00000000-0005-0000-0000-0000C04D0000}"/>
    <cellStyle name="Output 8 9 3 7" xfId="20024" xr:uid="{00000000-0005-0000-0000-0000C14D0000}"/>
    <cellStyle name="Output 8 9 3 7 2" xfId="20025" xr:uid="{00000000-0005-0000-0000-0000C24D0000}"/>
    <cellStyle name="Output 8 9 3 8" xfId="20026" xr:uid="{00000000-0005-0000-0000-0000C34D0000}"/>
    <cellStyle name="Output 8 9 3 8 2" xfId="20027" xr:uid="{00000000-0005-0000-0000-0000C44D0000}"/>
    <cellStyle name="Output 8 9 3 9" xfId="20028" xr:uid="{00000000-0005-0000-0000-0000C54D0000}"/>
    <cellStyle name="Output 8 9 3 9 2" xfId="20029" xr:uid="{00000000-0005-0000-0000-0000C64D0000}"/>
    <cellStyle name="Output 8 9 4" xfId="20030" xr:uid="{00000000-0005-0000-0000-0000C74D0000}"/>
    <cellStyle name="Output 8 9 4 10" xfId="20031" xr:uid="{00000000-0005-0000-0000-0000C84D0000}"/>
    <cellStyle name="Output 8 9 4 10 2" xfId="20032" xr:uid="{00000000-0005-0000-0000-0000C94D0000}"/>
    <cellStyle name="Output 8 9 4 11" xfId="20033" xr:uid="{00000000-0005-0000-0000-0000CA4D0000}"/>
    <cellStyle name="Output 8 9 4 11 2" xfId="20034" xr:uid="{00000000-0005-0000-0000-0000CB4D0000}"/>
    <cellStyle name="Output 8 9 4 12" xfId="20035" xr:uid="{00000000-0005-0000-0000-0000CC4D0000}"/>
    <cellStyle name="Output 8 9 4 12 2" xfId="20036" xr:uid="{00000000-0005-0000-0000-0000CD4D0000}"/>
    <cellStyle name="Output 8 9 4 13" xfId="20037" xr:uid="{00000000-0005-0000-0000-0000CE4D0000}"/>
    <cellStyle name="Output 8 9 4 13 2" xfId="20038" xr:uid="{00000000-0005-0000-0000-0000CF4D0000}"/>
    <cellStyle name="Output 8 9 4 14" xfId="20039" xr:uid="{00000000-0005-0000-0000-0000D04D0000}"/>
    <cellStyle name="Output 8 9 4 14 2" xfId="20040" xr:uid="{00000000-0005-0000-0000-0000D14D0000}"/>
    <cellStyle name="Output 8 9 4 15" xfId="20041" xr:uid="{00000000-0005-0000-0000-0000D24D0000}"/>
    <cellStyle name="Output 8 9 4 15 2" xfId="20042" xr:uid="{00000000-0005-0000-0000-0000D34D0000}"/>
    <cellStyle name="Output 8 9 4 16" xfId="20043" xr:uid="{00000000-0005-0000-0000-0000D44D0000}"/>
    <cellStyle name="Output 8 9 4 2" xfId="20044" xr:uid="{00000000-0005-0000-0000-0000D54D0000}"/>
    <cellStyle name="Output 8 9 4 2 2" xfId="20045" xr:uid="{00000000-0005-0000-0000-0000D64D0000}"/>
    <cellStyle name="Output 8 9 4 3" xfId="20046" xr:uid="{00000000-0005-0000-0000-0000D74D0000}"/>
    <cellStyle name="Output 8 9 4 3 2" xfId="20047" xr:uid="{00000000-0005-0000-0000-0000D84D0000}"/>
    <cellStyle name="Output 8 9 4 4" xfId="20048" xr:uid="{00000000-0005-0000-0000-0000D94D0000}"/>
    <cellStyle name="Output 8 9 4 4 2" xfId="20049" xr:uid="{00000000-0005-0000-0000-0000DA4D0000}"/>
    <cellStyle name="Output 8 9 4 5" xfId="20050" xr:uid="{00000000-0005-0000-0000-0000DB4D0000}"/>
    <cellStyle name="Output 8 9 4 5 2" xfId="20051" xr:uid="{00000000-0005-0000-0000-0000DC4D0000}"/>
    <cellStyle name="Output 8 9 4 6" xfId="20052" xr:uid="{00000000-0005-0000-0000-0000DD4D0000}"/>
    <cellStyle name="Output 8 9 4 6 2" xfId="20053" xr:uid="{00000000-0005-0000-0000-0000DE4D0000}"/>
    <cellStyle name="Output 8 9 4 7" xfId="20054" xr:uid="{00000000-0005-0000-0000-0000DF4D0000}"/>
    <cellStyle name="Output 8 9 4 7 2" xfId="20055" xr:uid="{00000000-0005-0000-0000-0000E04D0000}"/>
    <cellStyle name="Output 8 9 4 8" xfId="20056" xr:uid="{00000000-0005-0000-0000-0000E14D0000}"/>
    <cellStyle name="Output 8 9 4 8 2" xfId="20057" xr:uid="{00000000-0005-0000-0000-0000E24D0000}"/>
    <cellStyle name="Output 8 9 4 9" xfId="20058" xr:uid="{00000000-0005-0000-0000-0000E34D0000}"/>
    <cellStyle name="Output 8 9 4 9 2" xfId="20059" xr:uid="{00000000-0005-0000-0000-0000E44D0000}"/>
    <cellStyle name="Output 8 9 5" xfId="20060" xr:uid="{00000000-0005-0000-0000-0000E54D0000}"/>
    <cellStyle name="Output 8 9 5 10" xfId="20061" xr:uid="{00000000-0005-0000-0000-0000E64D0000}"/>
    <cellStyle name="Output 8 9 5 10 2" xfId="20062" xr:uid="{00000000-0005-0000-0000-0000E74D0000}"/>
    <cellStyle name="Output 8 9 5 11" xfId="20063" xr:uid="{00000000-0005-0000-0000-0000E84D0000}"/>
    <cellStyle name="Output 8 9 5 11 2" xfId="20064" xr:uid="{00000000-0005-0000-0000-0000E94D0000}"/>
    <cellStyle name="Output 8 9 5 12" xfId="20065" xr:uid="{00000000-0005-0000-0000-0000EA4D0000}"/>
    <cellStyle name="Output 8 9 5 12 2" xfId="20066" xr:uid="{00000000-0005-0000-0000-0000EB4D0000}"/>
    <cellStyle name="Output 8 9 5 13" xfId="20067" xr:uid="{00000000-0005-0000-0000-0000EC4D0000}"/>
    <cellStyle name="Output 8 9 5 13 2" xfId="20068" xr:uid="{00000000-0005-0000-0000-0000ED4D0000}"/>
    <cellStyle name="Output 8 9 5 14" xfId="20069" xr:uid="{00000000-0005-0000-0000-0000EE4D0000}"/>
    <cellStyle name="Output 8 9 5 2" xfId="20070" xr:uid="{00000000-0005-0000-0000-0000EF4D0000}"/>
    <cellStyle name="Output 8 9 5 2 2" xfId="20071" xr:uid="{00000000-0005-0000-0000-0000F04D0000}"/>
    <cellStyle name="Output 8 9 5 3" xfId="20072" xr:uid="{00000000-0005-0000-0000-0000F14D0000}"/>
    <cellStyle name="Output 8 9 5 3 2" xfId="20073" xr:uid="{00000000-0005-0000-0000-0000F24D0000}"/>
    <cellStyle name="Output 8 9 5 4" xfId="20074" xr:uid="{00000000-0005-0000-0000-0000F34D0000}"/>
    <cellStyle name="Output 8 9 5 4 2" xfId="20075" xr:uid="{00000000-0005-0000-0000-0000F44D0000}"/>
    <cellStyle name="Output 8 9 5 5" xfId="20076" xr:uid="{00000000-0005-0000-0000-0000F54D0000}"/>
    <cellStyle name="Output 8 9 5 5 2" xfId="20077" xr:uid="{00000000-0005-0000-0000-0000F64D0000}"/>
    <cellStyle name="Output 8 9 5 6" xfId="20078" xr:uid="{00000000-0005-0000-0000-0000F74D0000}"/>
    <cellStyle name="Output 8 9 5 6 2" xfId="20079" xr:uid="{00000000-0005-0000-0000-0000F84D0000}"/>
    <cellStyle name="Output 8 9 5 7" xfId="20080" xr:uid="{00000000-0005-0000-0000-0000F94D0000}"/>
    <cellStyle name="Output 8 9 5 7 2" xfId="20081" xr:uid="{00000000-0005-0000-0000-0000FA4D0000}"/>
    <cellStyle name="Output 8 9 5 8" xfId="20082" xr:uid="{00000000-0005-0000-0000-0000FB4D0000}"/>
    <cellStyle name="Output 8 9 5 8 2" xfId="20083" xr:uid="{00000000-0005-0000-0000-0000FC4D0000}"/>
    <cellStyle name="Output 8 9 5 9" xfId="20084" xr:uid="{00000000-0005-0000-0000-0000FD4D0000}"/>
    <cellStyle name="Output 8 9 5 9 2" xfId="20085" xr:uid="{00000000-0005-0000-0000-0000FE4D0000}"/>
    <cellStyle name="Output 8 9 6" xfId="20086" xr:uid="{00000000-0005-0000-0000-0000FF4D0000}"/>
    <cellStyle name="Output 8 9 6 2" xfId="20087" xr:uid="{00000000-0005-0000-0000-0000004E0000}"/>
    <cellStyle name="Output 8 9 7" xfId="20088" xr:uid="{00000000-0005-0000-0000-0000014E0000}"/>
    <cellStyle name="Output 8 9 7 2" xfId="20089" xr:uid="{00000000-0005-0000-0000-0000024E0000}"/>
    <cellStyle name="Output 8 9 8" xfId="20090" xr:uid="{00000000-0005-0000-0000-0000034E0000}"/>
    <cellStyle name="Output 8 9 8 2" xfId="20091" xr:uid="{00000000-0005-0000-0000-0000044E0000}"/>
    <cellStyle name="Output 8 9 9" xfId="20092" xr:uid="{00000000-0005-0000-0000-0000054E0000}"/>
    <cellStyle name="Output 8 9 9 2" xfId="20093" xr:uid="{00000000-0005-0000-0000-0000064E0000}"/>
    <cellStyle name="Output 9" xfId="20094" xr:uid="{00000000-0005-0000-0000-0000074E0000}"/>
    <cellStyle name="Output 9 10" xfId="20095" xr:uid="{00000000-0005-0000-0000-0000084E0000}"/>
    <cellStyle name="Output 9 10 10" xfId="20096" xr:uid="{00000000-0005-0000-0000-0000094E0000}"/>
    <cellStyle name="Output 9 10 10 2" xfId="20097" xr:uid="{00000000-0005-0000-0000-00000A4E0000}"/>
    <cellStyle name="Output 9 10 11" xfId="20098" xr:uid="{00000000-0005-0000-0000-00000B4E0000}"/>
    <cellStyle name="Output 9 10 11 2" xfId="20099" xr:uid="{00000000-0005-0000-0000-00000C4E0000}"/>
    <cellStyle name="Output 9 10 12" xfId="20100" xr:uid="{00000000-0005-0000-0000-00000D4E0000}"/>
    <cellStyle name="Output 9 10 12 2" xfId="20101" xr:uid="{00000000-0005-0000-0000-00000E4E0000}"/>
    <cellStyle name="Output 9 10 13" xfId="20102" xr:uid="{00000000-0005-0000-0000-00000F4E0000}"/>
    <cellStyle name="Output 9 10 13 2" xfId="20103" xr:uid="{00000000-0005-0000-0000-0000104E0000}"/>
    <cellStyle name="Output 9 10 14" xfId="20104" xr:uid="{00000000-0005-0000-0000-0000114E0000}"/>
    <cellStyle name="Output 9 10 14 2" xfId="20105" xr:uid="{00000000-0005-0000-0000-0000124E0000}"/>
    <cellStyle name="Output 9 10 15" xfId="20106" xr:uid="{00000000-0005-0000-0000-0000134E0000}"/>
    <cellStyle name="Output 9 10 15 2" xfId="20107" xr:uid="{00000000-0005-0000-0000-0000144E0000}"/>
    <cellStyle name="Output 9 10 16" xfId="20108" xr:uid="{00000000-0005-0000-0000-0000154E0000}"/>
    <cellStyle name="Output 9 10 16 2" xfId="20109" xr:uid="{00000000-0005-0000-0000-0000164E0000}"/>
    <cellStyle name="Output 9 10 17" xfId="20110" xr:uid="{00000000-0005-0000-0000-0000174E0000}"/>
    <cellStyle name="Output 9 10 17 2" xfId="20111" xr:uid="{00000000-0005-0000-0000-0000184E0000}"/>
    <cellStyle name="Output 9 10 18" xfId="20112" xr:uid="{00000000-0005-0000-0000-0000194E0000}"/>
    <cellStyle name="Output 9 10 2" xfId="20113" xr:uid="{00000000-0005-0000-0000-00001A4E0000}"/>
    <cellStyle name="Output 9 10 2 2" xfId="20114" xr:uid="{00000000-0005-0000-0000-00001B4E0000}"/>
    <cellStyle name="Output 9 10 3" xfId="20115" xr:uid="{00000000-0005-0000-0000-00001C4E0000}"/>
    <cellStyle name="Output 9 10 3 2" xfId="20116" xr:uid="{00000000-0005-0000-0000-00001D4E0000}"/>
    <cellStyle name="Output 9 10 4" xfId="20117" xr:uid="{00000000-0005-0000-0000-00001E4E0000}"/>
    <cellStyle name="Output 9 10 4 2" xfId="20118" xr:uid="{00000000-0005-0000-0000-00001F4E0000}"/>
    <cellStyle name="Output 9 10 5" xfId="20119" xr:uid="{00000000-0005-0000-0000-0000204E0000}"/>
    <cellStyle name="Output 9 10 5 2" xfId="20120" xr:uid="{00000000-0005-0000-0000-0000214E0000}"/>
    <cellStyle name="Output 9 10 6" xfId="20121" xr:uid="{00000000-0005-0000-0000-0000224E0000}"/>
    <cellStyle name="Output 9 10 6 2" xfId="20122" xr:uid="{00000000-0005-0000-0000-0000234E0000}"/>
    <cellStyle name="Output 9 10 7" xfId="20123" xr:uid="{00000000-0005-0000-0000-0000244E0000}"/>
    <cellStyle name="Output 9 10 7 2" xfId="20124" xr:uid="{00000000-0005-0000-0000-0000254E0000}"/>
    <cellStyle name="Output 9 10 8" xfId="20125" xr:uid="{00000000-0005-0000-0000-0000264E0000}"/>
    <cellStyle name="Output 9 10 8 2" xfId="20126" xr:uid="{00000000-0005-0000-0000-0000274E0000}"/>
    <cellStyle name="Output 9 10 9" xfId="20127" xr:uid="{00000000-0005-0000-0000-0000284E0000}"/>
    <cellStyle name="Output 9 10 9 2" xfId="20128" xr:uid="{00000000-0005-0000-0000-0000294E0000}"/>
    <cellStyle name="Output 9 11" xfId="20129" xr:uid="{00000000-0005-0000-0000-00002A4E0000}"/>
    <cellStyle name="Output 9 11 10" xfId="20130" xr:uid="{00000000-0005-0000-0000-00002B4E0000}"/>
    <cellStyle name="Output 9 11 10 2" xfId="20131" xr:uid="{00000000-0005-0000-0000-00002C4E0000}"/>
    <cellStyle name="Output 9 11 11" xfId="20132" xr:uid="{00000000-0005-0000-0000-00002D4E0000}"/>
    <cellStyle name="Output 9 11 11 2" xfId="20133" xr:uid="{00000000-0005-0000-0000-00002E4E0000}"/>
    <cellStyle name="Output 9 11 12" xfId="20134" xr:uid="{00000000-0005-0000-0000-00002F4E0000}"/>
    <cellStyle name="Output 9 11 12 2" xfId="20135" xr:uid="{00000000-0005-0000-0000-0000304E0000}"/>
    <cellStyle name="Output 9 11 13" xfId="20136" xr:uid="{00000000-0005-0000-0000-0000314E0000}"/>
    <cellStyle name="Output 9 11 13 2" xfId="20137" xr:uid="{00000000-0005-0000-0000-0000324E0000}"/>
    <cellStyle name="Output 9 11 14" xfId="20138" xr:uid="{00000000-0005-0000-0000-0000334E0000}"/>
    <cellStyle name="Output 9 11 14 2" xfId="20139" xr:uid="{00000000-0005-0000-0000-0000344E0000}"/>
    <cellStyle name="Output 9 11 15" xfId="20140" xr:uid="{00000000-0005-0000-0000-0000354E0000}"/>
    <cellStyle name="Output 9 11 15 2" xfId="20141" xr:uid="{00000000-0005-0000-0000-0000364E0000}"/>
    <cellStyle name="Output 9 11 16" xfId="20142" xr:uid="{00000000-0005-0000-0000-0000374E0000}"/>
    <cellStyle name="Output 9 11 16 2" xfId="20143" xr:uid="{00000000-0005-0000-0000-0000384E0000}"/>
    <cellStyle name="Output 9 11 17" xfId="20144" xr:uid="{00000000-0005-0000-0000-0000394E0000}"/>
    <cellStyle name="Output 9 11 17 2" xfId="20145" xr:uid="{00000000-0005-0000-0000-00003A4E0000}"/>
    <cellStyle name="Output 9 11 18" xfId="20146" xr:uid="{00000000-0005-0000-0000-00003B4E0000}"/>
    <cellStyle name="Output 9 11 2" xfId="20147" xr:uid="{00000000-0005-0000-0000-00003C4E0000}"/>
    <cellStyle name="Output 9 11 2 2" xfId="20148" xr:uid="{00000000-0005-0000-0000-00003D4E0000}"/>
    <cellStyle name="Output 9 11 3" xfId="20149" xr:uid="{00000000-0005-0000-0000-00003E4E0000}"/>
    <cellStyle name="Output 9 11 3 2" xfId="20150" xr:uid="{00000000-0005-0000-0000-00003F4E0000}"/>
    <cellStyle name="Output 9 11 4" xfId="20151" xr:uid="{00000000-0005-0000-0000-0000404E0000}"/>
    <cellStyle name="Output 9 11 4 2" xfId="20152" xr:uid="{00000000-0005-0000-0000-0000414E0000}"/>
    <cellStyle name="Output 9 11 5" xfId="20153" xr:uid="{00000000-0005-0000-0000-0000424E0000}"/>
    <cellStyle name="Output 9 11 5 2" xfId="20154" xr:uid="{00000000-0005-0000-0000-0000434E0000}"/>
    <cellStyle name="Output 9 11 6" xfId="20155" xr:uid="{00000000-0005-0000-0000-0000444E0000}"/>
    <cellStyle name="Output 9 11 6 2" xfId="20156" xr:uid="{00000000-0005-0000-0000-0000454E0000}"/>
    <cellStyle name="Output 9 11 7" xfId="20157" xr:uid="{00000000-0005-0000-0000-0000464E0000}"/>
    <cellStyle name="Output 9 11 7 2" xfId="20158" xr:uid="{00000000-0005-0000-0000-0000474E0000}"/>
    <cellStyle name="Output 9 11 8" xfId="20159" xr:uid="{00000000-0005-0000-0000-0000484E0000}"/>
    <cellStyle name="Output 9 11 8 2" xfId="20160" xr:uid="{00000000-0005-0000-0000-0000494E0000}"/>
    <cellStyle name="Output 9 11 9" xfId="20161" xr:uid="{00000000-0005-0000-0000-00004A4E0000}"/>
    <cellStyle name="Output 9 11 9 2" xfId="20162" xr:uid="{00000000-0005-0000-0000-00004B4E0000}"/>
    <cellStyle name="Output 9 12" xfId="20163" xr:uid="{00000000-0005-0000-0000-00004C4E0000}"/>
    <cellStyle name="Output 9 12 10" xfId="20164" xr:uid="{00000000-0005-0000-0000-00004D4E0000}"/>
    <cellStyle name="Output 9 12 10 2" xfId="20165" xr:uid="{00000000-0005-0000-0000-00004E4E0000}"/>
    <cellStyle name="Output 9 12 11" xfId="20166" xr:uid="{00000000-0005-0000-0000-00004F4E0000}"/>
    <cellStyle name="Output 9 12 11 2" xfId="20167" xr:uid="{00000000-0005-0000-0000-0000504E0000}"/>
    <cellStyle name="Output 9 12 12" xfId="20168" xr:uid="{00000000-0005-0000-0000-0000514E0000}"/>
    <cellStyle name="Output 9 12 12 2" xfId="20169" xr:uid="{00000000-0005-0000-0000-0000524E0000}"/>
    <cellStyle name="Output 9 12 13" xfId="20170" xr:uid="{00000000-0005-0000-0000-0000534E0000}"/>
    <cellStyle name="Output 9 12 13 2" xfId="20171" xr:uid="{00000000-0005-0000-0000-0000544E0000}"/>
    <cellStyle name="Output 9 12 14" xfId="20172" xr:uid="{00000000-0005-0000-0000-0000554E0000}"/>
    <cellStyle name="Output 9 12 14 2" xfId="20173" xr:uid="{00000000-0005-0000-0000-0000564E0000}"/>
    <cellStyle name="Output 9 12 15" xfId="20174" xr:uid="{00000000-0005-0000-0000-0000574E0000}"/>
    <cellStyle name="Output 9 12 15 2" xfId="20175" xr:uid="{00000000-0005-0000-0000-0000584E0000}"/>
    <cellStyle name="Output 9 12 16" xfId="20176" xr:uid="{00000000-0005-0000-0000-0000594E0000}"/>
    <cellStyle name="Output 9 12 2" xfId="20177" xr:uid="{00000000-0005-0000-0000-00005A4E0000}"/>
    <cellStyle name="Output 9 12 2 2" xfId="20178" xr:uid="{00000000-0005-0000-0000-00005B4E0000}"/>
    <cellStyle name="Output 9 12 3" xfId="20179" xr:uid="{00000000-0005-0000-0000-00005C4E0000}"/>
    <cellStyle name="Output 9 12 3 2" xfId="20180" xr:uid="{00000000-0005-0000-0000-00005D4E0000}"/>
    <cellStyle name="Output 9 12 4" xfId="20181" xr:uid="{00000000-0005-0000-0000-00005E4E0000}"/>
    <cellStyle name="Output 9 12 4 2" xfId="20182" xr:uid="{00000000-0005-0000-0000-00005F4E0000}"/>
    <cellStyle name="Output 9 12 5" xfId="20183" xr:uid="{00000000-0005-0000-0000-0000604E0000}"/>
    <cellStyle name="Output 9 12 5 2" xfId="20184" xr:uid="{00000000-0005-0000-0000-0000614E0000}"/>
    <cellStyle name="Output 9 12 6" xfId="20185" xr:uid="{00000000-0005-0000-0000-0000624E0000}"/>
    <cellStyle name="Output 9 12 6 2" xfId="20186" xr:uid="{00000000-0005-0000-0000-0000634E0000}"/>
    <cellStyle name="Output 9 12 7" xfId="20187" xr:uid="{00000000-0005-0000-0000-0000644E0000}"/>
    <cellStyle name="Output 9 12 7 2" xfId="20188" xr:uid="{00000000-0005-0000-0000-0000654E0000}"/>
    <cellStyle name="Output 9 12 8" xfId="20189" xr:uid="{00000000-0005-0000-0000-0000664E0000}"/>
    <cellStyle name="Output 9 12 8 2" xfId="20190" xr:uid="{00000000-0005-0000-0000-0000674E0000}"/>
    <cellStyle name="Output 9 12 9" xfId="20191" xr:uid="{00000000-0005-0000-0000-0000684E0000}"/>
    <cellStyle name="Output 9 12 9 2" xfId="20192" xr:uid="{00000000-0005-0000-0000-0000694E0000}"/>
    <cellStyle name="Output 9 13" xfId="20193" xr:uid="{00000000-0005-0000-0000-00006A4E0000}"/>
    <cellStyle name="Output 9 13 10" xfId="20194" xr:uid="{00000000-0005-0000-0000-00006B4E0000}"/>
    <cellStyle name="Output 9 13 10 2" xfId="20195" xr:uid="{00000000-0005-0000-0000-00006C4E0000}"/>
    <cellStyle name="Output 9 13 11" xfId="20196" xr:uid="{00000000-0005-0000-0000-00006D4E0000}"/>
    <cellStyle name="Output 9 13 11 2" xfId="20197" xr:uid="{00000000-0005-0000-0000-00006E4E0000}"/>
    <cellStyle name="Output 9 13 12" xfId="20198" xr:uid="{00000000-0005-0000-0000-00006F4E0000}"/>
    <cellStyle name="Output 9 13 12 2" xfId="20199" xr:uid="{00000000-0005-0000-0000-0000704E0000}"/>
    <cellStyle name="Output 9 13 13" xfId="20200" xr:uid="{00000000-0005-0000-0000-0000714E0000}"/>
    <cellStyle name="Output 9 13 13 2" xfId="20201" xr:uid="{00000000-0005-0000-0000-0000724E0000}"/>
    <cellStyle name="Output 9 13 14" xfId="20202" xr:uid="{00000000-0005-0000-0000-0000734E0000}"/>
    <cellStyle name="Output 9 13 14 2" xfId="20203" xr:uid="{00000000-0005-0000-0000-0000744E0000}"/>
    <cellStyle name="Output 9 13 15" xfId="20204" xr:uid="{00000000-0005-0000-0000-0000754E0000}"/>
    <cellStyle name="Output 9 13 15 2" xfId="20205" xr:uid="{00000000-0005-0000-0000-0000764E0000}"/>
    <cellStyle name="Output 9 13 16" xfId="20206" xr:uid="{00000000-0005-0000-0000-0000774E0000}"/>
    <cellStyle name="Output 9 13 2" xfId="20207" xr:uid="{00000000-0005-0000-0000-0000784E0000}"/>
    <cellStyle name="Output 9 13 2 2" xfId="20208" xr:uid="{00000000-0005-0000-0000-0000794E0000}"/>
    <cellStyle name="Output 9 13 3" xfId="20209" xr:uid="{00000000-0005-0000-0000-00007A4E0000}"/>
    <cellStyle name="Output 9 13 3 2" xfId="20210" xr:uid="{00000000-0005-0000-0000-00007B4E0000}"/>
    <cellStyle name="Output 9 13 4" xfId="20211" xr:uid="{00000000-0005-0000-0000-00007C4E0000}"/>
    <cellStyle name="Output 9 13 4 2" xfId="20212" xr:uid="{00000000-0005-0000-0000-00007D4E0000}"/>
    <cellStyle name="Output 9 13 5" xfId="20213" xr:uid="{00000000-0005-0000-0000-00007E4E0000}"/>
    <cellStyle name="Output 9 13 5 2" xfId="20214" xr:uid="{00000000-0005-0000-0000-00007F4E0000}"/>
    <cellStyle name="Output 9 13 6" xfId="20215" xr:uid="{00000000-0005-0000-0000-0000804E0000}"/>
    <cellStyle name="Output 9 13 6 2" xfId="20216" xr:uid="{00000000-0005-0000-0000-0000814E0000}"/>
    <cellStyle name="Output 9 13 7" xfId="20217" xr:uid="{00000000-0005-0000-0000-0000824E0000}"/>
    <cellStyle name="Output 9 13 7 2" xfId="20218" xr:uid="{00000000-0005-0000-0000-0000834E0000}"/>
    <cellStyle name="Output 9 13 8" xfId="20219" xr:uid="{00000000-0005-0000-0000-0000844E0000}"/>
    <cellStyle name="Output 9 13 8 2" xfId="20220" xr:uid="{00000000-0005-0000-0000-0000854E0000}"/>
    <cellStyle name="Output 9 13 9" xfId="20221" xr:uid="{00000000-0005-0000-0000-0000864E0000}"/>
    <cellStyle name="Output 9 13 9 2" xfId="20222" xr:uid="{00000000-0005-0000-0000-0000874E0000}"/>
    <cellStyle name="Output 9 14" xfId="20223" xr:uid="{00000000-0005-0000-0000-0000884E0000}"/>
    <cellStyle name="Output 9 14 10" xfId="20224" xr:uid="{00000000-0005-0000-0000-0000894E0000}"/>
    <cellStyle name="Output 9 14 10 2" xfId="20225" xr:uid="{00000000-0005-0000-0000-00008A4E0000}"/>
    <cellStyle name="Output 9 14 11" xfId="20226" xr:uid="{00000000-0005-0000-0000-00008B4E0000}"/>
    <cellStyle name="Output 9 14 11 2" xfId="20227" xr:uid="{00000000-0005-0000-0000-00008C4E0000}"/>
    <cellStyle name="Output 9 14 12" xfId="20228" xr:uid="{00000000-0005-0000-0000-00008D4E0000}"/>
    <cellStyle name="Output 9 14 12 2" xfId="20229" xr:uid="{00000000-0005-0000-0000-00008E4E0000}"/>
    <cellStyle name="Output 9 14 13" xfId="20230" xr:uid="{00000000-0005-0000-0000-00008F4E0000}"/>
    <cellStyle name="Output 9 14 13 2" xfId="20231" xr:uid="{00000000-0005-0000-0000-0000904E0000}"/>
    <cellStyle name="Output 9 14 14" xfId="20232" xr:uid="{00000000-0005-0000-0000-0000914E0000}"/>
    <cellStyle name="Output 9 14 14 2" xfId="20233" xr:uid="{00000000-0005-0000-0000-0000924E0000}"/>
    <cellStyle name="Output 9 14 15" xfId="20234" xr:uid="{00000000-0005-0000-0000-0000934E0000}"/>
    <cellStyle name="Output 9 14 2" xfId="20235" xr:uid="{00000000-0005-0000-0000-0000944E0000}"/>
    <cellStyle name="Output 9 14 2 2" xfId="20236" xr:uid="{00000000-0005-0000-0000-0000954E0000}"/>
    <cellStyle name="Output 9 14 3" xfId="20237" xr:uid="{00000000-0005-0000-0000-0000964E0000}"/>
    <cellStyle name="Output 9 14 3 2" xfId="20238" xr:uid="{00000000-0005-0000-0000-0000974E0000}"/>
    <cellStyle name="Output 9 14 4" xfId="20239" xr:uid="{00000000-0005-0000-0000-0000984E0000}"/>
    <cellStyle name="Output 9 14 4 2" xfId="20240" xr:uid="{00000000-0005-0000-0000-0000994E0000}"/>
    <cellStyle name="Output 9 14 5" xfId="20241" xr:uid="{00000000-0005-0000-0000-00009A4E0000}"/>
    <cellStyle name="Output 9 14 5 2" xfId="20242" xr:uid="{00000000-0005-0000-0000-00009B4E0000}"/>
    <cellStyle name="Output 9 14 6" xfId="20243" xr:uid="{00000000-0005-0000-0000-00009C4E0000}"/>
    <cellStyle name="Output 9 14 6 2" xfId="20244" xr:uid="{00000000-0005-0000-0000-00009D4E0000}"/>
    <cellStyle name="Output 9 14 7" xfId="20245" xr:uid="{00000000-0005-0000-0000-00009E4E0000}"/>
    <cellStyle name="Output 9 14 7 2" xfId="20246" xr:uid="{00000000-0005-0000-0000-00009F4E0000}"/>
    <cellStyle name="Output 9 14 8" xfId="20247" xr:uid="{00000000-0005-0000-0000-0000A04E0000}"/>
    <cellStyle name="Output 9 14 8 2" xfId="20248" xr:uid="{00000000-0005-0000-0000-0000A14E0000}"/>
    <cellStyle name="Output 9 14 9" xfId="20249" xr:uid="{00000000-0005-0000-0000-0000A24E0000}"/>
    <cellStyle name="Output 9 14 9 2" xfId="20250" xr:uid="{00000000-0005-0000-0000-0000A34E0000}"/>
    <cellStyle name="Output 9 15" xfId="20251" xr:uid="{00000000-0005-0000-0000-0000A44E0000}"/>
    <cellStyle name="Output 9 15 2" xfId="20252" xr:uid="{00000000-0005-0000-0000-0000A54E0000}"/>
    <cellStyle name="Output 9 16" xfId="20253" xr:uid="{00000000-0005-0000-0000-0000A64E0000}"/>
    <cellStyle name="Output 9 16 2" xfId="20254" xr:uid="{00000000-0005-0000-0000-0000A74E0000}"/>
    <cellStyle name="Output 9 17" xfId="20255" xr:uid="{00000000-0005-0000-0000-0000A84E0000}"/>
    <cellStyle name="Output 9 17 2" xfId="20256" xr:uid="{00000000-0005-0000-0000-0000A94E0000}"/>
    <cellStyle name="Output 9 18" xfId="20257" xr:uid="{00000000-0005-0000-0000-0000AA4E0000}"/>
    <cellStyle name="Output 9 18 2" xfId="20258" xr:uid="{00000000-0005-0000-0000-0000AB4E0000}"/>
    <cellStyle name="Output 9 19" xfId="20259" xr:uid="{00000000-0005-0000-0000-0000AC4E0000}"/>
    <cellStyle name="Output 9 19 2" xfId="20260" xr:uid="{00000000-0005-0000-0000-0000AD4E0000}"/>
    <cellStyle name="Output 9 2" xfId="20261" xr:uid="{00000000-0005-0000-0000-0000AE4E0000}"/>
    <cellStyle name="Output 9 2 10" xfId="20262" xr:uid="{00000000-0005-0000-0000-0000AF4E0000}"/>
    <cellStyle name="Output 9 2 10 10" xfId="20263" xr:uid="{00000000-0005-0000-0000-0000B04E0000}"/>
    <cellStyle name="Output 9 2 10 10 2" xfId="20264" xr:uid="{00000000-0005-0000-0000-0000B14E0000}"/>
    <cellStyle name="Output 9 2 10 11" xfId="20265" xr:uid="{00000000-0005-0000-0000-0000B24E0000}"/>
    <cellStyle name="Output 9 2 10 11 2" xfId="20266" xr:uid="{00000000-0005-0000-0000-0000B34E0000}"/>
    <cellStyle name="Output 9 2 10 12" xfId="20267" xr:uid="{00000000-0005-0000-0000-0000B44E0000}"/>
    <cellStyle name="Output 9 2 10 12 2" xfId="20268" xr:uid="{00000000-0005-0000-0000-0000B54E0000}"/>
    <cellStyle name="Output 9 2 10 13" xfId="20269" xr:uid="{00000000-0005-0000-0000-0000B64E0000}"/>
    <cellStyle name="Output 9 2 10 13 2" xfId="20270" xr:uid="{00000000-0005-0000-0000-0000B74E0000}"/>
    <cellStyle name="Output 9 2 10 14" xfId="20271" xr:uid="{00000000-0005-0000-0000-0000B84E0000}"/>
    <cellStyle name="Output 9 2 10 14 2" xfId="20272" xr:uid="{00000000-0005-0000-0000-0000B94E0000}"/>
    <cellStyle name="Output 9 2 10 15" xfId="20273" xr:uid="{00000000-0005-0000-0000-0000BA4E0000}"/>
    <cellStyle name="Output 9 2 10 15 2" xfId="20274" xr:uid="{00000000-0005-0000-0000-0000BB4E0000}"/>
    <cellStyle name="Output 9 2 10 16" xfId="20275" xr:uid="{00000000-0005-0000-0000-0000BC4E0000}"/>
    <cellStyle name="Output 9 2 10 16 2" xfId="20276" xr:uid="{00000000-0005-0000-0000-0000BD4E0000}"/>
    <cellStyle name="Output 9 2 10 17" xfId="20277" xr:uid="{00000000-0005-0000-0000-0000BE4E0000}"/>
    <cellStyle name="Output 9 2 10 17 2" xfId="20278" xr:uid="{00000000-0005-0000-0000-0000BF4E0000}"/>
    <cellStyle name="Output 9 2 10 18" xfId="20279" xr:uid="{00000000-0005-0000-0000-0000C04E0000}"/>
    <cellStyle name="Output 9 2 10 2" xfId="20280" xr:uid="{00000000-0005-0000-0000-0000C14E0000}"/>
    <cellStyle name="Output 9 2 10 2 2" xfId="20281" xr:uid="{00000000-0005-0000-0000-0000C24E0000}"/>
    <cellStyle name="Output 9 2 10 3" xfId="20282" xr:uid="{00000000-0005-0000-0000-0000C34E0000}"/>
    <cellStyle name="Output 9 2 10 3 2" xfId="20283" xr:uid="{00000000-0005-0000-0000-0000C44E0000}"/>
    <cellStyle name="Output 9 2 10 4" xfId="20284" xr:uid="{00000000-0005-0000-0000-0000C54E0000}"/>
    <cellStyle name="Output 9 2 10 4 2" xfId="20285" xr:uid="{00000000-0005-0000-0000-0000C64E0000}"/>
    <cellStyle name="Output 9 2 10 5" xfId="20286" xr:uid="{00000000-0005-0000-0000-0000C74E0000}"/>
    <cellStyle name="Output 9 2 10 5 2" xfId="20287" xr:uid="{00000000-0005-0000-0000-0000C84E0000}"/>
    <cellStyle name="Output 9 2 10 6" xfId="20288" xr:uid="{00000000-0005-0000-0000-0000C94E0000}"/>
    <cellStyle name="Output 9 2 10 6 2" xfId="20289" xr:uid="{00000000-0005-0000-0000-0000CA4E0000}"/>
    <cellStyle name="Output 9 2 10 7" xfId="20290" xr:uid="{00000000-0005-0000-0000-0000CB4E0000}"/>
    <cellStyle name="Output 9 2 10 7 2" xfId="20291" xr:uid="{00000000-0005-0000-0000-0000CC4E0000}"/>
    <cellStyle name="Output 9 2 10 8" xfId="20292" xr:uid="{00000000-0005-0000-0000-0000CD4E0000}"/>
    <cellStyle name="Output 9 2 10 8 2" xfId="20293" xr:uid="{00000000-0005-0000-0000-0000CE4E0000}"/>
    <cellStyle name="Output 9 2 10 9" xfId="20294" xr:uid="{00000000-0005-0000-0000-0000CF4E0000}"/>
    <cellStyle name="Output 9 2 10 9 2" xfId="20295" xr:uid="{00000000-0005-0000-0000-0000D04E0000}"/>
    <cellStyle name="Output 9 2 11" xfId="20296" xr:uid="{00000000-0005-0000-0000-0000D14E0000}"/>
    <cellStyle name="Output 9 2 11 10" xfId="20297" xr:uid="{00000000-0005-0000-0000-0000D24E0000}"/>
    <cellStyle name="Output 9 2 11 10 2" xfId="20298" xr:uid="{00000000-0005-0000-0000-0000D34E0000}"/>
    <cellStyle name="Output 9 2 11 11" xfId="20299" xr:uid="{00000000-0005-0000-0000-0000D44E0000}"/>
    <cellStyle name="Output 9 2 11 11 2" xfId="20300" xr:uid="{00000000-0005-0000-0000-0000D54E0000}"/>
    <cellStyle name="Output 9 2 11 12" xfId="20301" xr:uid="{00000000-0005-0000-0000-0000D64E0000}"/>
    <cellStyle name="Output 9 2 11 12 2" xfId="20302" xr:uid="{00000000-0005-0000-0000-0000D74E0000}"/>
    <cellStyle name="Output 9 2 11 13" xfId="20303" xr:uid="{00000000-0005-0000-0000-0000D84E0000}"/>
    <cellStyle name="Output 9 2 11 13 2" xfId="20304" xr:uid="{00000000-0005-0000-0000-0000D94E0000}"/>
    <cellStyle name="Output 9 2 11 14" xfId="20305" xr:uid="{00000000-0005-0000-0000-0000DA4E0000}"/>
    <cellStyle name="Output 9 2 11 14 2" xfId="20306" xr:uid="{00000000-0005-0000-0000-0000DB4E0000}"/>
    <cellStyle name="Output 9 2 11 15" xfId="20307" xr:uid="{00000000-0005-0000-0000-0000DC4E0000}"/>
    <cellStyle name="Output 9 2 11 15 2" xfId="20308" xr:uid="{00000000-0005-0000-0000-0000DD4E0000}"/>
    <cellStyle name="Output 9 2 11 16" xfId="20309" xr:uid="{00000000-0005-0000-0000-0000DE4E0000}"/>
    <cellStyle name="Output 9 2 11 2" xfId="20310" xr:uid="{00000000-0005-0000-0000-0000DF4E0000}"/>
    <cellStyle name="Output 9 2 11 2 2" xfId="20311" xr:uid="{00000000-0005-0000-0000-0000E04E0000}"/>
    <cellStyle name="Output 9 2 11 3" xfId="20312" xr:uid="{00000000-0005-0000-0000-0000E14E0000}"/>
    <cellStyle name="Output 9 2 11 3 2" xfId="20313" xr:uid="{00000000-0005-0000-0000-0000E24E0000}"/>
    <cellStyle name="Output 9 2 11 4" xfId="20314" xr:uid="{00000000-0005-0000-0000-0000E34E0000}"/>
    <cellStyle name="Output 9 2 11 4 2" xfId="20315" xr:uid="{00000000-0005-0000-0000-0000E44E0000}"/>
    <cellStyle name="Output 9 2 11 5" xfId="20316" xr:uid="{00000000-0005-0000-0000-0000E54E0000}"/>
    <cellStyle name="Output 9 2 11 5 2" xfId="20317" xr:uid="{00000000-0005-0000-0000-0000E64E0000}"/>
    <cellStyle name="Output 9 2 11 6" xfId="20318" xr:uid="{00000000-0005-0000-0000-0000E74E0000}"/>
    <cellStyle name="Output 9 2 11 6 2" xfId="20319" xr:uid="{00000000-0005-0000-0000-0000E84E0000}"/>
    <cellStyle name="Output 9 2 11 7" xfId="20320" xr:uid="{00000000-0005-0000-0000-0000E94E0000}"/>
    <cellStyle name="Output 9 2 11 7 2" xfId="20321" xr:uid="{00000000-0005-0000-0000-0000EA4E0000}"/>
    <cellStyle name="Output 9 2 11 8" xfId="20322" xr:uid="{00000000-0005-0000-0000-0000EB4E0000}"/>
    <cellStyle name="Output 9 2 11 8 2" xfId="20323" xr:uid="{00000000-0005-0000-0000-0000EC4E0000}"/>
    <cellStyle name="Output 9 2 11 9" xfId="20324" xr:uid="{00000000-0005-0000-0000-0000ED4E0000}"/>
    <cellStyle name="Output 9 2 11 9 2" xfId="20325" xr:uid="{00000000-0005-0000-0000-0000EE4E0000}"/>
    <cellStyle name="Output 9 2 12" xfId="20326" xr:uid="{00000000-0005-0000-0000-0000EF4E0000}"/>
    <cellStyle name="Output 9 2 12 10" xfId="20327" xr:uid="{00000000-0005-0000-0000-0000F04E0000}"/>
    <cellStyle name="Output 9 2 12 10 2" xfId="20328" xr:uid="{00000000-0005-0000-0000-0000F14E0000}"/>
    <cellStyle name="Output 9 2 12 11" xfId="20329" xr:uid="{00000000-0005-0000-0000-0000F24E0000}"/>
    <cellStyle name="Output 9 2 12 11 2" xfId="20330" xr:uid="{00000000-0005-0000-0000-0000F34E0000}"/>
    <cellStyle name="Output 9 2 12 12" xfId="20331" xr:uid="{00000000-0005-0000-0000-0000F44E0000}"/>
    <cellStyle name="Output 9 2 12 12 2" xfId="20332" xr:uid="{00000000-0005-0000-0000-0000F54E0000}"/>
    <cellStyle name="Output 9 2 12 13" xfId="20333" xr:uid="{00000000-0005-0000-0000-0000F64E0000}"/>
    <cellStyle name="Output 9 2 12 13 2" xfId="20334" xr:uid="{00000000-0005-0000-0000-0000F74E0000}"/>
    <cellStyle name="Output 9 2 12 14" xfId="20335" xr:uid="{00000000-0005-0000-0000-0000F84E0000}"/>
    <cellStyle name="Output 9 2 12 14 2" xfId="20336" xr:uid="{00000000-0005-0000-0000-0000F94E0000}"/>
    <cellStyle name="Output 9 2 12 15" xfId="20337" xr:uid="{00000000-0005-0000-0000-0000FA4E0000}"/>
    <cellStyle name="Output 9 2 12 15 2" xfId="20338" xr:uid="{00000000-0005-0000-0000-0000FB4E0000}"/>
    <cellStyle name="Output 9 2 12 16" xfId="20339" xr:uid="{00000000-0005-0000-0000-0000FC4E0000}"/>
    <cellStyle name="Output 9 2 12 2" xfId="20340" xr:uid="{00000000-0005-0000-0000-0000FD4E0000}"/>
    <cellStyle name="Output 9 2 12 2 2" xfId="20341" xr:uid="{00000000-0005-0000-0000-0000FE4E0000}"/>
    <cellStyle name="Output 9 2 12 3" xfId="20342" xr:uid="{00000000-0005-0000-0000-0000FF4E0000}"/>
    <cellStyle name="Output 9 2 12 3 2" xfId="20343" xr:uid="{00000000-0005-0000-0000-0000004F0000}"/>
    <cellStyle name="Output 9 2 12 4" xfId="20344" xr:uid="{00000000-0005-0000-0000-0000014F0000}"/>
    <cellStyle name="Output 9 2 12 4 2" xfId="20345" xr:uid="{00000000-0005-0000-0000-0000024F0000}"/>
    <cellStyle name="Output 9 2 12 5" xfId="20346" xr:uid="{00000000-0005-0000-0000-0000034F0000}"/>
    <cellStyle name="Output 9 2 12 5 2" xfId="20347" xr:uid="{00000000-0005-0000-0000-0000044F0000}"/>
    <cellStyle name="Output 9 2 12 6" xfId="20348" xr:uid="{00000000-0005-0000-0000-0000054F0000}"/>
    <cellStyle name="Output 9 2 12 6 2" xfId="20349" xr:uid="{00000000-0005-0000-0000-0000064F0000}"/>
    <cellStyle name="Output 9 2 12 7" xfId="20350" xr:uid="{00000000-0005-0000-0000-0000074F0000}"/>
    <cellStyle name="Output 9 2 12 7 2" xfId="20351" xr:uid="{00000000-0005-0000-0000-0000084F0000}"/>
    <cellStyle name="Output 9 2 12 8" xfId="20352" xr:uid="{00000000-0005-0000-0000-0000094F0000}"/>
    <cellStyle name="Output 9 2 12 8 2" xfId="20353" xr:uid="{00000000-0005-0000-0000-00000A4F0000}"/>
    <cellStyle name="Output 9 2 12 9" xfId="20354" xr:uid="{00000000-0005-0000-0000-00000B4F0000}"/>
    <cellStyle name="Output 9 2 12 9 2" xfId="20355" xr:uid="{00000000-0005-0000-0000-00000C4F0000}"/>
    <cellStyle name="Output 9 2 13" xfId="20356" xr:uid="{00000000-0005-0000-0000-00000D4F0000}"/>
    <cellStyle name="Output 9 2 13 10" xfId="20357" xr:uid="{00000000-0005-0000-0000-00000E4F0000}"/>
    <cellStyle name="Output 9 2 13 10 2" xfId="20358" xr:uid="{00000000-0005-0000-0000-00000F4F0000}"/>
    <cellStyle name="Output 9 2 13 11" xfId="20359" xr:uid="{00000000-0005-0000-0000-0000104F0000}"/>
    <cellStyle name="Output 9 2 13 11 2" xfId="20360" xr:uid="{00000000-0005-0000-0000-0000114F0000}"/>
    <cellStyle name="Output 9 2 13 12" xfId="20361" xr:uid="{00000000-0005-0000-0000-0000124F0000}"/>
    <cellStyle name="Output 9 2 13 12 2" xfId="20362" xr:uid="{00000000-0005-0000-0000-0000134F0000}"/>
    <cellStyle name="Output 9 2 13 13" xfId="20363" xr:uid="{00000000-0005-0000-0000-0000144F0000}"/>
    <cellStyle name="Output 9 2 13 13 2" xfId="20364" xr:uid="{00000000-0005-0000-0000-0000154F0000}"/>
    <cellStyle name="Output 9 2 13 14" xfId="20365" xr:uid="{00000000-0005-0000-0000-0000164F0000}"/>
    <cellStyle name="Output 9 2 13 14 2" xfId="20366" xr:uid="{00000000-0005-0000-0000-0000174F0000}"/>
    <cellStyle name="Output 9 2 13 15" xfId="20367" xr:uid="{00000000-0005-0000-0000-0000184F0000}"/>
    <cellStyle name="Output 9 2 13 2" xfId="20368" xr:uid="{00000000-0005-0000-0000-0000194F0000}"/>
    <cellStyle name="Output 9 2 13 2 2" xfId="20369" xr:uid="{00000000-0005-0000-0000-00001A4F0000}"/>
    <cellStyle name="Output 9 2 13 3" xfId="20370" xr:uid="{00000000-0005-0000-0000-00001B4F0000}"/>
    <cellStyle name="Output 9 2 13 3 2" xfId="20371" xr:uid="{00000000-0005-0000-0000-00001C4F0000}"/>
    <cellStyle name="Output 9 2 13 4" xfId="20372" xr:uid="{00000000-0005-0000-0000-00001D4F0000}"/>
    <cellStyle name="Output 9 2 13 4 2" xfId="20373" xr:uid="{00000000-0005-0000-0000-00001E4F0000}"/>
    <cellStyle name="Output 9 2 13 5" xfId="20374" xr:uid="{00000000-0005-0000-0000-00001F4F0000}"/>
    <cellStyle name="Output 9 2 13 5 2" xfId="20375" xr:uid="{00000000-0005-0000-0000-0000204F0000}"/>
    <cellStyle name="Output 9 2 13 6" xfId="20376" xr:uid="{00000000-0005-0000-0000-0000214F0000}"/>
    <cellStyle name="Output 9 2 13 6 2" xfId="20377" xr:uid="{00000000-0005-0000-0000-0000224F0000}"/>
    <cellStyle name="Output 9 2 13 7" xfId="20378" xr:uid="{00000000-0005-0000-0000-0000234F0000}"/>
    <cellStyle name="Output 9 2 13 7 2" xfId="20379" xr:uid="{00000000-0005-0000-0000-0000244F0000}"/>
    <cellStyle name="Output 9 2 13 8" xfId="20380" xr:uid="{00000000-0005-0000-0000-0000254F0000}"/>
    <cellStyle name="Output 9 2 13 8 2" xfId="20381" xr:uid="{00000000-0005-0000-0000-0000264F0000}"/>
    <cellStyle name="Output 9 2 13 9" xfId="20382" xr:uid="{00000000-0005-0000-0000-0000274F0000}"/>
    <cellStyle name="Output 9 2 13 9 2" xfId="20383" xr:uid="{00000000-0005-0000-0000-0000284F0000}"/>
    <cellStyle name="Output 9 2 14" xfId="20384" xr:uid="{00000000-0005-0000-0000-0000294F0000}"/>
    <cellStyle name="Output 9 2 14 2" xfId="20385" xr:uid="{00000000-0005-0000-0000-00002A4F0000}"/>
    <cellStyle name="Output 9 2 15" xfId="20386" xr:uid="{00000000-0005-0000-0000-00002B4F0000}"/>
    <cellStyle name="Output 9 2 15 2" xfId="20387" xr:uid="{00000000-0005-0000-0000-00002C4F0000}"/>
    <cellStyle name="Output 9 2 16" xfId="20388" xr:uid="{00000000-0005-0000-0000-00002D4F0000}"/>
    <cellStyle name="Output 9 2 16 2" xfId="20389" xr:uid="{00000000-0005-0000-0000-00002E4F0000}"/>
    <cellStyle name="Output 9 2 17" xfId="20390" xr:uid="{00000000-0005-0000-0000-00002F4F0000}"/>
    <cellStyle name="Output 9 2 17 2" xfId="20391" xr:uid="{00000000-0005-0000-0000-0000304F0000}"/>
    <cellStyle name="Output 9 2 18" xfId="20392" xr:uid="{00000000-0005-0000-0000-0000314F0000}"/>
    <cellStyle name="Output 9 2 18 2" xfId="20393" xr:uid="{00000000-0005-0000-0000-0000324F0000}"/>
    <cellStyle name="Output 9 2 19" xfId="20394" xr:uid="{00000000-0005-0000-0000-0000334F0000}"/>
    <cellStyle name="Output 9 2 19 2" xfId="20395" xr:uid="{00000000-0005-0000-0000-0000344F0000}"/>
    <cellStyle name="Output 9 2 2" xfId="20396" xr:uid="{00000000-0005-0000-0000-0000354F0000}"/>
    <cellStyle name="Output 9 2 2 10" xfId="20397" xr:uid="{00000000-0005-0000-0000-0000364F0000}"/>
    <cellStyle name="Output 9 2 2 10 2" xfId="20398" xr:uid="{00000000-0005-0000-0000-0000374F0000}"/>
    <cellStyle name="Output 9 2 2 11" xfId="20399" xr:uid="{00000000-0005-0000-0000-0000384F0000}"/>
    <cellStyle name="Output 9 2 2 11 2" xfId="20400" xr:uid="{00000000-0005-0000-0000-0000394F0000}"/>
    <cellStyle name="Output 9 2 2 12" xfId="20401" xr:uid="{00000000-0005-0000-0000-00003A4F0000}"/>
    <cellStyle name="Output 9 2 2 12 2" xfId="20402" xr:uid="{00000000-0005-0000-0000-00003B4F0000}"/>
    <cellStyle name="Output 9 2 2 13" xfId="20403" xr:uid="{00000000-0005-0000-0000-00003C4F0000}"/>
    <cellStyle name="Output 9 2 2 13 2" xfId="20404" xr:uid="{00000000-0005-0000-0000-00003D4F0000}"/>
    <cellStyle name="Output 9 2 2 14" xfId="20405" xr:uid="{00000000-0005-0000-0000-00003E4F0000}"/>
    <cellStyle name="Output 9 2 2 14 2" xfId="20406" xr:uid="{00000000-0005-0000-0000-00003F4F0000}"/>
    <cellStyle name="Output 9 2 2 15" xfId="20407" xr:uid="{00000000-0005-0000-0000-0000404F0000}"/>
    <cellStyle name="Output 9 2 2 15 2" xfId="20408" xr:uid="{00000000-0005-0000-0000-0000414F0000}"/>
    <cellStyle name="Output 9 2 2 16" xfId="20409" xr:uid="{00000000-0005-0000-0000-0000424F0000}"/>
    <cellStyle name="Output 9 2 2 16 2" xfId="20410" xr:uid="{00000000-0005-0000-0000-0000434F0000}"/>
    <cellStyle name="Output 9 2 2 17" xfId="20411" xr:uid="{00000000-0005-0000-0000-0000444F0000}"/>
    <cellStyle name="Output 9 2 2 17 2" xfId="20412" xr:uid="{00000000-0005-0000-0000-0000454F0000}"/>
    <cellStyle name="Output 9 2 2 18" xfId="20413" xr:uid="{00000000-0005-0000-0000-0000464F0000}"/>
    <cellStyle name="Output 9 2 2 18 2" xfId="20414" xr:uid="{00000000-0005-0000-0000-0000474F0000}"/>
    <cellStyle name="Output 9 2 2 19" xfId="20415" xr:uid="{00000000-0005-0000-0000-0000484F0000}"/>
    <cellStyle name="Output 9 2 2 19 2" xfId="20416" xr:uid="{00000000-0005-0000-0000-0000494F0000}"/>
    <cellStyle name="Output 9 2 2 2" xfId="20417" xr:uid="{00000000-0005-0000-0000-00004A4F0000}"/>
    <cellStyle name="Output 9 2 2 2 10" xfId="20418" xr:uid="{00000000-0005-0000-0000-00004B4F0000}"/>
    <cellStyle name="Output 9 2 2 2 10 2" xfId="20419" xr:uid="{00000000-0005-0000-0000-00004C4F0000}"/>
    <cellStyle name="Output 9 2 2 2 11" xfId="20420" xr:uid="{00000000-0005-0000-0000-00004D4F0000}"/>
    <cellStyle name="Output 9 2 2 2 11 2" xfId="20421" xr:uid="{00000000-0005-0000-0000-00004E4F0000}"/>
    <cellStyle name="Output 9 2 2 2 12" xfId="20422" xr:uid="{00000000-0005-0000-0000-00004F4F0000}"/>
    <cellStyle name="Output 9 2 2 2 12 2" xfId="20423" xr:uid="{00000000-0005-0000-0000-0000504F0000}"/>
    <cellStyle name="Output 9 2 2 2 13" xfId="20424" xr:uid="{00000000-0005-0000-0000-0000514F0000}"/>
    <cellStyle name="Output 9 2 2 2 13 2" xfId="20425" xr:uid="{00000000-0005-0000-0000-0000524F0000}"/>
    <cellStyle name="Output 9 2 2 2 14" xfId="20426" xr:uid="{00000000-0005-0000-0000-0000534F0000}"/>
    <cellStyle name="Output 9 2 2 2 14 2" xfId="20427" xr:uid="{00000000-0005-0000-0000-0000544F0000}"/>
    <cellStyle name="Output 9 2 2 2 15" xfId="20428" xr:uid="{00000000-0005-0000-0000-0000554F0000}"/>
    <cellStyle name="Output 9 2 2 2 15 2" xfId="20429" xr:uid="{00000000-0005-0000-0000-0000564F0000}"/>
    <cellStyle name="Output 9 2 2 2 16" xfId="20430" xr:uid="{00000000-0005-0000-0000-0000574F0000}"/>
    <cellStyle name="Output 9 2 2 2 16 2" xfId="20431" xr:uid="{00000000-0005-0000-0000-0000584F0000}"/>
    <cellStyle name="Output 9 2 2 2 17" xfId="20432" xr:uid="{00000000-0005-0000-0000-0000594F0000}"/>
    <cellStyle name="Output 9 2 2 2 17 2" xfId="20433" xr:uid="{00000000-0005-0000-0000-00005A4F0000}"/>
    <cellStyle name="Output 9 2 2 2 18" xfId="20434" xr:uid="{00000000-0005-0000-0000-00005B4F0000}"/>
    <cellStyle name="Output 9 2 2 2 18 2" xfId="20435" xr:uid="{00000000-0005-0000-0000-00005C4F0000}"/>
    <cellStyle name="Output 9 2 2 2 19" xfId="20436" xr:uid="{00000000-0005-0000-0000-00005D4F0000}"/>
    <cellStyle name="Output 9 2 2 2 2" xfId="20437" xr:uid="{00000000-0005-0000-0000-00005E4F0000}"/>
    <cellStyle name="Output 9 2 2 2 2 2" xfId="20438" xr:uid="{00000000-0005-0000-0000-00005F4F0000}"/>
    <cellStyle name="Output 9 2 2 2 3" xfId="20439" xr:uid="{00000000-0005-0000-0000-0000604F0000}"/>
    <cellStyle name="Output 9 2 2 2 3 2" xfId="20440" xr:uid="{00000000-0005-0000-0000-0000614F0000}"/>
    <cellStyle name="Output 9 2 2 2 4" xfId="20441" xr:uid="{00000000-0005-0000-0000-0000624F0000}"/>
    <cellStyle name="Output 9 2 2 2 4 2" xfId="20442" xr:uid="{00000000-0005-0000-0000-0000634F0000}"/>
    <cellStyle name="Output 9 2 2 2 5" xfId="20443" xr:uid="{00000000-0005-0000-0000-0000644F0000}"/>
    <cellStyle name="Output 9 2 2 2 5 2" xfId="20444" xr:uid="{00000000-0005-0000-0000-0000654F0000}"/>
    <cellStyle name="Output 9 2 2 2 6" xfId="20445" xr:uid="{00000000-0005-0000-0000-0000664F0000}"/>
    <cellStyle name="Output 9 2 2 2 6 2" xfId="20446" xr:uid="{00000000-0005-0000-0000-0000674F0000}"/>
    <cellStyle name="Output 9 2 2 2 7" xfId="20447" xr:uid="{00000000-0005-0000-0000-0000684F0000}"/>
    <cellStyle name="Output 9 2 2 2 7 2" xfId="20448" xr:uid="{00000000-0005-0000-0000-0000694F0000}"/>
    <cellStyle name="Output 9 2 2 2 8" xfId="20449" xr:uid="{00000000-0005-0000-0000-00006A4F0000}"/>
    <cellStyle name="Output 9 2 2 2 8 2" xfId="20450" xr:uid="{00000000-0005-0000-0000-00006B4F0000}"/>
    <cellStyle name="Output 9 2 2 2 9" xfId="20451" xr:uid="{00000000-0005-0000-0000-00006C4F0000}"/>
    <cellStyle name="Output 9 2 2 2 9 2" xfId="20452" xr:uid="{00000000-0005-0000-0000-00006D4F0000}"/>
    <cellStyle name="Output 9 2 2 20" xfId="20453" xr:uid="{00000000-0005-0000-0000-00006E4F0000}"/>
    <cellStyle name="Output 9 2 2 3" xfId="20454" xr:uid="{00000000-0005-0000-0000-00006F4F0000}"/>
    <cellStyle name="Output 9 2 2 3 10" xfId="20455" xr:uid="{00000000-0005-0000-0000-0000704F0000}"/>
    <cellStyle name="Output 9 2 2 3 10 2" xfId="20456" xr:uid="{00000000-0005-0000-0000-0000714F0000}"/>
    <cellStyle name="Output 9 2 2 3 11" xfId="20457" xr:uid="{00000000-0005-0000-0000-0000724F0000}"/>
    <cellStyle name="Output 9 2 2 3 11 2" xfId="20458" xr:uid="{00000000-0005-0000-0000-0000734F0000}"/>
    <cellStyle name="Output 9 2 2 3 12" xfId="20459" xr:uid="{00000000-0005-0000-0000-0000744F0000}"/>
    <cellStyle name="Output 9 2 2 3 12 2" xfId="20460" xr:uid="{00000000-0005-0000-0000-0000754F0000}"/>
    <cellStyle name="Output 9 2 2 3 13" xfId="20461" xr:uid="{00000000-0005-0000-0000-0000764F0000}"/>
    <cellStyle name="Output 9 2 2 3 13 2" xfId="20462" xr:uid="{00000000-0005-0000-0000-0000774F0000}"/>
    <cellStyle name="Output 9 2 2 3 14" xfId="20463" xr:uid="{00000000-0005-0000-0000-0000784F0000}"/>
    <cellStyle name="Output 9 2 2 3 14 2" xfId="20464" xr:uid="{00000000-0005-0000-0000-0000794F0000}"/>
    <cellStyle name="Output 9 2 2 3 15" xfId="20465" xr:uid="{00000000-0005-0000-0000-00007A4F0000}"/>
    <cellStyle name="Output 9 2 2 3 15 2" xfId="20466" xr:uid="{00000000-0005-0000-0000-00007B4F0000}"/>
    <cellStyle name="Output 9 2 2 3 16" xfId="20467" xr:uid="{00000000-0005-0000-0000-00007C4F0000}"/>
    <cellStyle name="Output 9 2 2 3 16 2" xfId="20468" xr:uid="{00000000-0005-0000-0000-00007D4F0000}"/>
    <cellStyle name="Output 9 2 2 3 17" xfId="20469" xr:uid="{00000000-0005-0000-0000-00007E4F0000}"/>
    <cellStyle name="Output 9 2 2 3 17 2" xfId="20470" xr:uid="{00000000-0005-0000-0000-00007F4F0000}"/>
    <cellStyle name="Output 9 2 2 3 18" xfId="20471" xr:uid="{00000000-0005-0000-0000-0000804F0000}"/>
    <cellStyle name="Output 9 2 2 3 18 2" xfId="20472" xr:uid="{00000000-0005-0000-0000-0000814F0000}"/>
    <cellStyle name="Output 9 2 2 3 19" xfId="20473" xr:uid="{00000000-0005-0000-0000-0000824F0000}"/>
    <cellStyle name="Output 9 2 2 3 2" xfId="20474" xr:uid="{00000000-0005-0000-0000-0000834F0000}"/>
    <cellStyle name="Output 9 2 2 3 2 2" xfId="20475" xr:uid="{00000000-0005-0000-0000-0000844F0000}"/>
    <cellStyle name="Output 9 2 2 3 3" xfId="20476" xr:uid="{00000000-0005-0000-0000-0000854F0000}"/>
    <cellStyle name="Output 9 2 2 3 3 2" xfId="20477" xr:uid="{00000000-0005-0000-0000-0000864F0000}"/>
    <cellStyle name="Output 9 2 2 3 4" xfId="20478" xr:uid="{00000000-0005-0000-0000-0000874F0000}"/>
    <cellStyle name="Output 9 2 2 3 4 2" xfId="20479" xr:uid="{00000000-0005-0000-0000-0000884F0000}"/>
    <cellStyle name="Output 9 2 2 3 5" xfId="20480" xr:uid="{00000000-0005-0000-0000-0000894F0000}"/>
    <cellStyle name="Output 9 2 2 3 5 2" xfId="20481" xr:uid="{00000000-0005-0000-0000-00008A4F0000}"/>
    <cellStyle name="Output 9 2 2 3 6" xfId="20482" xr:uid="{00000000-0005-0000-0000-00008B4F0000}"/>
    <cellStyle name="Output 9 2 2 3 6 2" xfId="20483" xr:uid="{00000000-0005-0000-0000-00008C4F0000}"/>
    <cellStyle name="Output 9 2 2 3 7" xfId="20484" xr:uid="{00000000-0005-0000-0000-00008D4F0000}"/>
    <cellStyle name="Output 9 2 2 3 7 2" xfId="20485" xr:uid="{00000000-0005-0000-0000-00008E4F0000}"/>
    <cellStyle name="Output 9 2 2 3 8" xfId="20486" xr:uid="{00000000-0005-0000-0000-00008F4F0000}"/>
    <cellStyle name="Output 9 2 2 3 8 2" xfId="20487" xr:uid="{00000000-0005-0000-0000-0000904F0000}"/>
    <cellStyle name="Output 9 2 2 3 9" xfId="20488" xr:uid="{00000000-0005-0000-0000-0000914F0000}"/>
    <cellStyle name="Output 9 2 2 3 9 2" xfId="20489" xr:uid="{00000000-0005-0000-0000-0000924F0000}"/>
    <cellStyle name="Output 9 2 2 4" xfId="20490" xr:uid="{00000000-0005-0000-0000-0000934F0000}"/>
    <cellStyle name="Output 9 2 2 4 10" xfId="20491" xr:uid="{00000000-0005-0000-0000-0000944F0000}"/>
    <cellStyle name="Output 9 2 2 4 10 2" xfId="20492" xr:uid="{00000000-0005-0000-0000-0000954F0000}"/>
    <cellStyle name="Output 9 2 2 4 11" xfId="20493" xr:uid="{00000000-0005-0000-0000-0000964F0000}"/>
    <cellStyle name="Output 9 2 2 4 11 2" xfId="20494" xr:uid="{00000000-0005-0000-0000-0000974F0000}"/>
    <cellStyle name="Output 9 2 2 4 12" xfId="20495" xr:uid="{00000000-0005-0000-0000-0000984F0000}"/>
    <cellStyle name="Output 9 2 2 4 12 2" xfId="20496" xr:uid="{00000000-0005-0000-0000-0000994F0000}"/>
    <cellStyle name="Output 9 2 2 4 13" xfId="20497" xr:uid="{00000000-0005-0000-0000-00009A4F0000}"/>
    <cellStyle name="Output 9 2 2 4 13 2" xfId="20498" xr:uid="{00000000-0005-0000-0000-00009B4F0000}"/>
    <cellStyle name="Output 9 2 2 4 14" xfId="20499" xr:uid="{00000000-0005-0000-0000-00009C4F0000}"/>
    <cellStyle name="Output 9 2 2 4 14 2" xfId="20500" xr:uid="{00000000-0005-0000-0000-00009D4F0000}"/>
    <cellStyle name="Output 9 2 2 4 15" xfId="20501" xr:uid="{00000000-0005-0000-0000-00009E4F0000}"/>
    <cellStyle name="Output 9 2 2 4 15 2" xfId="20502" xr:uid="{00000000-0005-0000-0000-00009F4F0000}"/>
    <cellStyle name="Output 9 2 2 4 16" xfId="20503" xr:uid="{00000000-0005-0000-0000-0000A04F0000}"/>
    <cellStyle name="Output 9 2 2 4 2" xfId="20504" xr:uid="{00000000-0005-0000-0000-0000A14F0000}"/>
    <cellStyle name="Output 9 2 2 4 2 2" xfId="20505" xr:uid="{00000000-0005-0000-0000-0000A24F0000}"/>
    <cellStyle name="Output 9 2 2 4 3" xfId="20506" xr:uid="{00000000-0005-0000-0000-0000A34F0000}"/>
    <cellStyle name="Output 9 2 2 4 3 2" xfId="20507" xr:uid="{00000000-0005-0000-0000-0000A44F0000}"/>
    <cellStyle name="Output 9 2 2 4 4" xfId="20508" xr:uid="{00000000-0005-0000-0000-0000A54F0000}"/>
    <cellStyle name="Output 9 2 2 4 4 2" xfId="20509" xr:uid="{00000000-0005-0000-0000-0000A64F0000}"/>
    <cellStyle name="Output 9 2 2 4 5" xfId="20510" xr:uid="{00000000-0005-0000-0000-0000A74F0000}"/>
    <cellStyle name="Output 9 2 2 4 5 2" xfId="20511" xr:uid="{00000000-0005-0000-0000-0000A84F0000}"/>
    <cellStyle name="Output 9 2 2 4 6" xfId="20512" xr:uid="{00000000-0005-0000-0000-0000A94F0000}"/>
    <cellStyle name="Output 9 2 2 4 6 2" xfId="20513" xr:uid="{00000000-0005-0000-0000-0000AA4F0000}"/>
    <cellStyle name="Output 9 2 2 4 7" xfId="20514" xr:uid="{00000000-0005-0000-0000-0000AB4F0000}"/>
    <cellStyle name="Output 9 2 2 4 7 2" xfId="20515" xr:uid="{00000000-0005-0000-0000-0000AC4F0000}"/>
    <cellStyle name="Output 9 2 2 4 8" xfId="20516" xr:uid="{00000000-0005-0000-0000-0000AD4F0000}"/>
    <cellStyle name="Output 9 2 2 4 8 2" xfId="20517" xr:uid="{00000000-0005-0000-0000-0000AE4F0000}"/>
    <cellStyle name="Output 9 2 2 4 9" xfId="20518" xr:uid="{00000000-0005-0000-0000-0000AF4F0000}"/>
    <cellStyle name="Output 9 2 2 4 9 2" xfId="20519" xr:uid="{00000000-0005-0000-0000-0000B04F0000}"/>
    <cellStyle name="Output 9 2 2 5" xfId="20520" xr:uid="{00000000-0005-0000-0000-0000B14F0000}"/>
    <cellStyle name="Output 9 2 2 5 10" xfId="20521" xr:uid="{00000000-0005-0000-0000-0000B24F0000}"/>
    <cellStyle name="Output 9 2 2 5 10 2" xfId="20522" xr:uid="{00000000-0005-0000-0000-0000B34F0000}"/>
    <cellStyle name="Output 9 2 2 5 11" xfId="20523" xr:uid="{00000000-0005-0000-0000-0000B44F0000}"/>
    <cellStyle name="Output 9 2 2 5 11 2" xfId="20524" xr:uid="{00000000-0005-0000-0000-0000B54F0000}"/>
    <cellStyle name="Output 9 2 2 5 12" xfId="20525" xr:uid="{00000000-0005-0000-0000-0000B64F0000}"/>
    <cellStyle name="Output 9 2 2 5 12 2" xfId="20526" xr:uid="{00000000-0005-0000-0000-0000B74F0000}"/>
    <cellStyle name="Output 9 2 2 5 13" xfId="20527" xr:uid="{00000000-0005-0000-0000-0000B84F0000}"/>
    <cellStyle name="Output 9 2 2 5 13 2" xfId="20528" xr:uid="{00000000-0005-0000-0000-0000B94F0000}"/>
    <cellStyle name="Output 9 2 2 5 14" xfId="20529" xr:uid="{00000000-0005-0000-0000-0000BA4F0000}"/>
    <cellStyle name="Output 9 2 2 5 14 2" xfId="20530" xr:uid="{00000000-0005-0000-0000-0000BB4F0000}"/>
    <cellStyle name="Output 9 2 2 5 15" xfId="20531" xr:uid="{00000000-0005-0000-0000-0000BC4F0000}"/>
    <cellStyle name="Output 9 2 2 5 15 2" xfId="20532" xr:uid="{00000000-0005-0000-0000-0000BD4F0000}"/>
    <cellStyle name="Output 9 2 2 5 16" xfId="20533" xr:uid="{00000000-0005-0000-0000-0000BE4F0000}"/>
    <cellStyle name="Output 9 2 2 5 2" xfId="20534" xr:uid="{00000000-0005-0000-0000-0000BF4F0000}"/>
    <cellStyle name="Output 9 2 2 5 2 2" xfId="20535" xr:uid="{00000000-0005-0000-0000-0000C04F0000}"/>
    <cellStyle name="Output 9 2 2 5 3" xfId="20536" xr:uid="{00000000-0005-0000-0000-0000C14F0000}"/>
    <cellStyle name="Output 9 2 2 5 3 2" xfId="20537" xr:uid="{00000000-0005-0000-0000-0000C24F0000}"/>
    <cellStyle name="Output 9 2 2 5 4" xfId="20538" xr:uid="{00000000-0005-0000-0000-0000C34F0000}"/>
    <cellStyle name="Output 9 2 2 5 4 2" xfId="20539" xr:uid="{00000000-0005-0000-0000-0000C44F0000}"/>
    <cellStyle name="Output 9 2 2 5 5" xfId="20540" xr:uid="{00000000-0005-0000-0000-0000C54F0000}"/>
    <cellStyle name="Output 9 2 2 5 5 2" xfId="20541" xr:uid="{00000000-0005-0000-0000-0000C64F0000}"/>
    <cellStyle name="Output 9 2 2 5 6" xfId="20542" xr:uid="{00000000-0005-0000-0000-0000C74F0000}"/>
    <cellStyle name="Output 9 2 2 5 6 2" xfId="20543" xr:uid="{00000000-0005-0000-0000-0000C84F0000}"/>
    <cellStyle name="Output 9 2 2 5 7" xfId="20544" xr:uid="{00000000-0005-0000-0000-0000C94F0000}"/>
    <cellStyle name="Output 9 2 2 5 7 2" xfId="20545" xr:uid="{00000000-0005-0000-0000-0000CA4F0000}"/>
    <cellStyle name="Output 9 2 2 5 8" xfId="20546" xr:uid="{00000000-0005-0000-0000-0000CB4F0000}"/>
    <cellStyle name="Output 9 2 2 5 8 2" xfId="20547" xr:uid="{00000000-0005-0000-0000-0000CC4F0000}"/>
    <cellStyle name="Output 9 2 2 5 9" xfId="20548" xr:uid="{00000000-0005-0000-0000-0000CD4F0000}"/>
    <cellStyle name="Output 9 2 2 5 9 2" xfId="20549" xr:uid="{00000000-0005-0000-0000-0000CE4F0000}"/>
    <cellStyle name="Output 9 2 2 6" xfId="20550" xr:uid="{00000000-0005-0000-0000-0000CF4F0000}"/>
    <cellStyle name="Output 9 2 2 6 10" xfId="20551" xr:uid="{00000000-0005-0000-0000-0000D04F0000}"/>
    <cellStyle name="Output 9 2 2 6 10 2" xfId="20552" xr:uid="{00000000-0005-0000-0000-0000D14F0000}"/>
    <cellStyle name="Output 9 2 2 6 11" xfId="20553" xr:uid="{00000000-0005-0000-0000-0000D24F0000}"/>
    <cellStyle name="Output 9 2 2 6 11 2" xfId="20554" xr:uid="{00000000-0005-0000-0000-0000D34F0000}"/>
    <cellStyle name="Output 9 2 2 6 12" xfId="20555" xr:uid="{00000000-0005-0000-0000-0000D44F0000}"/>
    <cellStyle name="Output 9 2 2 6 12 2" xfId="20556" xr:uid="{00000000-0005-0000-0000-0000D54F0000}"/>
    <cellStyle name="Output 9 2 2 6 13" xfId="20557" xr:uid="{00000000-0005-0000-0000-0000D64F0000}"/>
    <cellStyle name="Output 9 2 2 6 13 2" xfId="20558" xr:uid="{00000000-0005-0000-0000-0000D74F0000}"/>
    <cellStyle name="Output 9 2 2 6 14" xfId="20559" xr:uid="{00000000-0005-0000-0000-0000D84F0000}"/>
    <cellStyle name="Output 9 2 2 6 14 2" xfId="20560" xr:uid="{00000000-0005-0000-0000-0000D94F0000}"/>
    <cellStyle name="Output 9 2 2 6 15" xfId="20561" xr:uid="{00000000-0005-0000-0000-0000DA4F0000}"/>
    <cellStyle name="Output 9 2 2 6 2" xfId="20562" xr:uid="{00000000-0005-0000-0000-0000DB4F0000}"/>
    <cellStyle name="Output 9 2 2 6 2 2" xfId="20563" xr:uid="{00000000-0005-0000-0000-0000DC4F0000}"/>
    <cellStyle name="Output 9 2 2 6 3" xfId="20564" xr:uid="{00000000-0005-0000-0000-0000DD4F0000}"/>
    <cellStyle name="Output 9 2 2 6 3 2" xfId="20565" xr:uid="{00000000-0005-0000-0000-0000DE4F0000}"/>
    <cellStyle name="Output 9 2 2 6 4" xfId="20566" xr:uid="{00000000-0005-0000-0000-0000DF4F0000}"/>
    <cellStyle name="Output 9 2 2 6 4 2" xfId="20567" xr:uid="{00000000-0005-0000-0000-0000E04F0000}"/>
    <cellStyle name="Output 9 2 2 6 5" xfId="20568" xr:uid="{00000000-0005-0000-0000-0000E14F0000}"/>
    <cellStyle name="Output 9 2 2 6 5 2" xfId="20569" xr:uid="{00000000-0005-0000-0000-0000E24F0000}"/>
    <cellStyle name="Output 9 2 2 6 6" xfId="20570" xr:uid="{00000000-0005-0000-0000-0000E34F0000}"/>
    <cellStyle name="Output 9 2 2 6 6 2" xfId="20571" xr:uid="{00000000-0005-0000-0000-0000E44F0000}"/>
    <cellStyle name="Output 9 2 2 6 7" xfId="20572" xr:uid="{00000000-0005-0000-0000-0000E54F0000}"/>
    <cellStyle name="Output 9 2 2 6 7 2" xfId="20573" xr:uid="{00000000-0005-0000-0000-0000E64F0000}"/>
    <cellStyle name="Output 9 2 2 6 8" xfId="20574" xr:uid="{00000000-0005-0000-0000-0000E74F0000}"/>
    <cellStyle name="Output 9 2 2 6 8 2" xfId="20575" xr:uid="{00000000-0005-0000-0000-0000E84F0000}"/>
    <cellStyle name="Output 9 2 2 6 9" xfId="20576" xr:uid="{00000000-0005-0000-0000-0000E94F0000}"/>
    <cellStyle name="Output 9 2 2 6 9 2" xfId="20577" xr:uid="{00000000-0005-0000-0000-0000EA4F0000}"/>
    <cellStyle name="Output 9 2 2 7" xfId="20578" xr:uid="{00000000-0005-0000-0000-0000EB4F0000}"/>
    <cellStyle name="Output 9 2 2 7 2" xfId="20579" xr:uid="{00000000-0005-0000-0000-0000EC4F0000}"/>
    <cellStyle name="Output 9 2 2 8" xfId="20580" xr:uid="{00000000-0005-0000-0000-0000ED4F0000}"/>
    <cellStyle name="Output 9 2 2 8 2" xfId="20581" xr:uid="{00000000-0005-0000-0000-0000EE4F0000}"/>
    <cellStyle name="Output 9 2 2 9" xfId="20582" xr:uid="{00000000-0005-0000-0000-0000EF4F0000}"/>
    <cellStyle name="Output 9 2 2 9 2" xfId="20583" xr:uid="{00000000-0005-0000-0000-0000F04F0000}"/>
    <cellStyle name="Output 9 2 20" xfId="20584" xr:uid="{00000000-0005-0000-0000-0000F14F0000}"/>
    <cellStyle name="Output 9 2 20 2" xfId="20585" xr:uid="{00000000-0005-0000-0000-0000F24F0000}"/>
    <cellStyle name="Output 9 2 21" xfId="20586" xr:uid="{00000000-0005-0000-0000-0000F34F0000}"/>
    <cellStyle name="Output 9 2 21 2" xfId="20587" xr:uid="{00000000-0005-0000-0000-0000F44F0000}"/>
    <cellStyle name="Output 9 2 22" xfId="20588" xr:uid="{00000000-0005-0000-0000-0000F54F0000}"/>
    <cellStyle name="Output 9 2 22 2" xfId="20589" xr:uid="{00000000-0005-0000-0000-0000F64F0000}"/>
    <cellStyle name="Output 9 2 23" xfId="20590" xr:uid="{00000000-0005-0000-0000-0000F74F0000}"/>
    <cellStyle name="Output 9 2 23 2" xfId="20591" xr:uid="{00000000-0005-0000-0000-0000F84F0000}"/>
    <cellStyle name="Output 9 2 24" xfId="20592" xr:uid="{00000000-0005-0000-0000-0000F94F0000}"/>
    <cellStyle name="Output 9 2 24 2" xfId="20593" xr:uid="{00000000-0005-0000-0000-0000FA4F0000}"/>
    <cellStyle name="Output 9 2 25" xfId="20594" xr:uid="{00000000-0005-0000-0000-0000FB4F0000}"/>
    <cellStyle name="Output 9 2 25 2" xfId="20595" xr:uid="{00000000-0005-0000-0000-0000FC4F0000}"/>
    <cellStyle name="Output 9 2 26" xfId="20596" xr:uid="{00000000-0005-0000-0000-0000FD4F0000}"/>
    <cellStyle name="Output 9 2 26 2" xfId="20597" xr:uid="{00000000-0005-0000-0000-0000FE4F0000}"/>
    <cellStyle name="Output 9 2 27" xfId="20598" xr:uid="{00000000-0005-0000-0000-0000FF4F0000}"/>
    <cellStyle name="Output 9 2 3" xfId="20599" xr:uid="{00000000-0005-0000-0000-000000500000}"/>
    <cellStyle name="Output 9 2 3 10" xfId="20600" xr:uid="{00000000-0005-0000-0000-000001500000}"/>
    <cellStyle name="Output 9 2 3 10 2" xfId="20601" xr:uid="{00000000-0005-0000-0000-000002500000}"/>
    <cellStyle name="Output 9 2 3 11" xfId="20602" xr:uid="{00000000-0005-0000-0000-000003500000}"/>
    <cellStyle name="Output 9 2 3 11 2" xfId="20603" xr:uid="{00000000-0005-0000-0000-000004500000}"/>
    <cellStyle name="Output 9 2 3 12" xfId="20604" xr:uid="{00000000-0005-0000-0000-000005500000}"/>
    <cellStyle name="Output 9 2 3 12 2" xfId="20605" xr:uid="{00000000-0005-0000-0000-000006500000}"/>
    <cellStyle name="Output 9 2 3 13" xfId="20606" xr:uid="{00000000-0005-0000-0000-000007500000}"/>
    <cellStyle name="Output 9 2 3 13 2" xfId="20607" xr:uid="{00000000-0005-0000-0000-000008500000}"/>
    <cellStyle name="Output 9 2 3 14" xfId="20608" xr:uid="{00000000-0005-0000-0000-000009500000}"/>
    <cellStyle name="Output 9 2 3 14 2" xfId="20609" xr:uid="{00000000-0005-0000-0000-00000A500000}"/>
    <cellStyle name="Output 9 2 3 15" xfId="20610" xr:uid="{00000000-0005-0000-0000-00000B500000}"/>
    <cellStyle name="Output 9 2 3 15 2" xfId="20611" xr:uid="{00000000-0005-0000-0000-00000C500000}"/>
    <cellStyle name="Output 9 2 3 16" xfId="20612" xr:uid="{00000000-0005-0000-0000-00000D500000}"/>
    <cellStyle name="Output 9 2 3 16 2" xfId="20613" xr:uid="{00000000-0005-0000-0000-00000E500000}"/>
    <cellStyle name="Output 9 2 3 17" xfId="20614" xr:uid="{00000000-0005-0000-0000-00000F500000}"/>
    <cellStyle name="Output 9 2 3 17 2" xfId="20615" xr:uid="{00000000-0005-0000-0000-000010500000}"/>
    <cellStyle name="Output 9 2 3 18" xfId="20616" xr:uid="{00000000-0005-0000-0000-000011500000}"/>
    <cellStyle name="Output 9 2 3 18 2" xfId="20617" xr:uid="{00000000-0005-0000-0000-000012500000}"/>
    <cellStyle name="Output 9 2 3 19" xfId="20618" xr:uid="{00000000-0005-0000-0000-000013500000}"/>
    <cellStyle name="Output 9 2 3 19 2" xfId="20619" xr:uid="{00000000-0005-0000-0000-000014500000}"/>
    <cellStyle name="Output 9 2 3 2" xfId="20620" xr:uid="{00000000-0005-0000-0000-000015500000}"/>
    <cellStyle name="Output 9 2 3 2 10" xfId="20621" xr:uid="{00000000-0005-0000-0000-000016500000}"/>
    <cellStyle name="Output 9 2 3 2 10 2" xfId="20622" xr:uid="{00000000-0005-0000-0000-000017500000}"/>
    <cellStyle name="Output 9 2 3 2 11" xfId="20623" xr:uid="{00000000-0005-0000-0000-000018500000}"/>
    <cellStyle name="Output 9 2 3 2 11 2" xfId="20624" xr:uid="{00000000-0005-0000-0000-000019500000}"/>
    <cellStyle name="Output 9 2 3 2 12" xfId="20625" xr:uid="{00000000-0005-0000-0000-00001A500000}"/>
    <cellStyle name="Output 9 2 3 2 12 2" xfId="20626" xr:uid="{00000000-0005-0000-0000-00001B500000}"/>
    <cellStyle name="Output 9 2 3 2 13" xfId="20627" xr:uid="{00000000-0005-0000-0000-00001C500000}"/>
    <cellStyle name="Output 9 2 3 2 13 2" xfId="20628" xr:uid="{00000000-0005-0000-0000-00001D500000}"/>
    <cellStyle name="Output 9 2 3 2 14" xfId="20629" xr:uid="{00000000-0005-0000-0000-00001E500000}"/>
    <cellStyle name="Output 9 2 3 2 14 2" xfId="20630" xr:uid="{00000000-0005-0000-0000-00001F500000}"/>
    <cellStyle name="Output 9 2 3 2 15" xfId="20631" xr:uid="{00000000-0005-0000-0000-000020500000}"/>
    <cellStyle name="Output 9 2 3 2 15 2" xfId="20632" xr:uid="{00000000-0005-0000-0000-000021500000}"/>
    <cellStyle name="Output 9 2 3 2 16" xfId="20633" xr:uid="{00000000-0005-0000-0000-000022500000}"/>
    <cellStyle name="Output 9 2 3 2 16 2" xfId="20634" xr:uid="{00000000-0005-0000-0000-000023500000}"/>
    <cellStyle name="Output 9 2 3 2 17" xfId="20635" xr:uid="{00000000-0005-0000-0000-000024500000}"/>
    <cellStyle name="Output 9 2 3 2 17 2" xfId="20636" xr:uid="{00000000-0005-0000-0000-000025500000}"/>
    <cellStyle name="Output 9 2 3 2 18" xfId="20637" xr:uid="{00000000-0005-0000-0000-000026500000}"/>
    <cellStyle name="Output 9 2 3 2 18 2" xfId="20638" xr:uid="{00000000-0005-0000-0000-000027500000}"/>
    <cellStyle name="Output 9 2 3 2 19" xfId="20639" xr:uid="{00000000-0005-0000-0000-000028500000}"/>
    <cellStyle name="Output 9 2 3 2 2" xfId="20640" xr:uid="{00000000-0005-0000-0000-000029500000}"/>
    <cellStyle name="Output 9 2 3 2 2 2" xfId="20641" xr:uid="{00000000-0005-0000-0000-00002A500000}"/>
    <cellStyle name="Output 9 2 3 2 3" xfId="20642" xr:uid="{00000000-0005-0000-0000-00002B500000}"/>
    <cellStyle name="Output 9 2 3 2 3 2" xfId="20643" xr:uid="{00000000-0005-0000-0000-00002C500000}"/>
    <cellStyle name="Output 9 2 3 2 4" xfId="20644" xr:uid="{00000000-0005-0000-0000-00002D500000}"/>
    <cellStyle name="Output 9 2 3 2 4 2" xfId="20645" xr:uid="{00000000-0005-0000-0000-00002E500000}"/>
    <cellStyle name="Output 9 2 3 2 5" xfId="20646" xr:uid="{00000000-0005-0000-0000-00002F500000}"/>
    <cellStyle name="Output 9 2 3 2 5 2" xfId="20647" xr:uid="{00000000-0005-0000-0000-000030500000}"/>
    <cellStyle name="Output 9 2 3 2 6" xfId="20648" xr:uid="{00000000-0005-0000-0000-000031500000}"/>
    <cellStyle name="Output 9 2 3 2 6 2" xfId="20649" xr:uid="{00000000-0005-0000-0000-000032500000}"/>
    <cellStyle name="Output 9 2 3 2 7" xfId="20650" xr:uid="{00000000-0005-0000-0000-000033500000}"/>
    <cellStyle name="Output 9 2 3 2 7 2" xfId="20651" xr:uid="{00000000-0005-0000-0000-000034500000}"/>
    <cellStyle name="Output 9 2 3 2 8" xfId="20652" xr:uid="{00000000-0005-0000-0000-000035500000}"/>
    <cellStyle name="Output 9 2 3 2 8 2" xfId="20653" xr:uid="{00000000-0005-0000-0000-000036500000}"/>
    <cellStyle name="Output 9 2 3 2 9" xfId="20654" xr:uid="{00000000-0005-0000-0000-000037500000}"/>
    <cellStyle name="Output 9 2 3 2 9 2" xfId="20655" xr:uid="{00000000-0005-0000-0000-000038500000}"/>
    <cellStyle name="Output 9 2 3 20" xfId="20656" xr:uid="{00000000-0005-0000-0000-000039500000}"/>
    <cellStyle name="Output 9 2 3 3" xfId="20657" xr:uid="{00000000-0005-0000-0000-00003A500000}"/>
    <cellStyle name="Output 9 2 3 3 10" xfId="20658" xr:uid="{00000000-0005-0000-0000-00003B500000}"/>
    <cellStyle name="Output 9 2 3 3 10 2" xfId="20659" xr:uid="{00000000-0005-0000-0000-00003C500000}"/>
    <cellStyle name="Output 9 2 3 3 11" xfId="20660" xr:uid="{00000000-0005-0000-0000-00003D500000}"/>
    <cellStyle name="Output 9 2 3 3 11 2" xfId="20661" xr:uid="{00000000-0005-0000-0000-00003E500000}"/>
    <cellStyle name="Output 9 2 3 3 12" xfId="20662" xr:uid="{00000000-0005-0000-0000-00003F500000}"/>
    <cellStyle name="Output 9 2 3 3 12 2" xfId="20663" xr:uid="{00000000-0005-0000-0000-000040500000}"/>
    <cellStyle name="Output 9 2 3 3 13" xfId="20664" xr:uid="{00000000-0005-0000-0000-000041500000}"/>
    <cellStyle name="Output 9 2 3 3 13 2" xfId="20665" xr:uid="{00000000-0005-0000-0000-000042500000}"/>
    <cellStyle name="Output 9 2 3 3 14" xfId="20666" xr:uid="{00000000-0005-0000-0000-000043500000}"/>
    <cellStyle name="Output 9 2 3 3 14 2" xfId="20667" xr:uid="{00000000-0005-0000-0000-000044500000}"/>
    <cellStyle name="Output 9 2 3 3 15" xfId="20668" xr:uid="{00000000-0005-0000-0000-000045500000}"/>
    <cellStyle name="Output 9 2 3 3 15 2" xfId="20669" xr:uid="{00000000-0005-0000-0000-000046500000}"/>
    <cellStyle name="Output 9 2 3 3 16" xfId="20670" xr:uid="{00000000-0005-0000-0000-000047500000}"/>
    <cellStyle name="Output 9 2 3 3 16 2" xfId="20671" xr:uid="{00000000-0005-0000-0000-000048500000}"/>
    <cellStyle name="Output 9 2 3 3 17" xfId="20672" xr:uid="{00000000-0005-0000-0000-000049500000}"/>
    <cellStyle name="Output 9 2 3 3 17 2" xfId="20673" xr:uid="{00000000-0005-0000-0000-00004A500000}"/>
    <cellStyle name="Output 9 2 3 3 18" xfId="20674" xr:uid="{00000000-0005-0000-0000-00004B500000}"/>
    <cellStyle name="Output 9 2 3 3 18 2" xfId="20675" xr:uid="{00000000-0005-0000-0000-00004C500000}"/>
    <cellStyle name="Output 9 2 3 3 19" xfId="20676" xr:uid="{00000000-0005-0000-0000-00004D500000}"/>
    <cellStyle name="Output 9 2 3 3 2" xfId="20677" xr:uid="{00000000-0005-0000-0000-00004E500000}"/>
    <cellStyle name="Output 9 2 3 3 2 2" xfId="20678" xr:uid="{00000000-0005-0000-0000-00004F500000}"/>
    <cellStyle name="Output 9 2 3 3 3" xfId="20679" xr:uid="{00000000-0005-0000-0000-000050500000}"/>
    <cellStyle name="Output 9 2 3 3 3 2" xfId="20680" xr:uid="{00000000-0005-0000-0000-000051500000}"/>
    <cellStyle name="Output 9 2 3 3 4" xfId="20681" xr:uid="{00000000-0005-0000-0000-000052500000}"/>
    <cellStyle name="Output 9 2 3 3 4 2" xfId="20682" xr:uid="{00000000-0005-0000-0000-000053500000}"/>
    <cellStyle name="Output 9 2 3 3 5" xfId="20683" xr:uid="{00000000-0005-0000-0000-000054500000}"/>
    <cellStyle name="Output 9 2 3 3 5 2" xfId="20684" xr:uid="{00000000-0005-0000-0000-000055500000}"/>
    <cellStyle name="Output 9 2 3 3 6" xfId="20685" xr:uid="{00000000-0005-0000-0000-000056500000}"/>
    <cellStyle name="Output 9 2 3 3 6 2" xfId="20686" xr:uid="{00000000-0005-0000-0000-000057500000}"/>
    <cellStyle name="Output 9 2 3 3 7" xfId="20687" xr:uid="{00000000-0005-0000-0000-000058500000}"/>
    <cellStyle name="Output 9 2 3 3 7 2" xfId="20688" xr:uid="{00000000-0005-0000-0000-000059500000}"/>
    <cellStyle name="Output 9 2 3 3 8" xfId="20689" xr:uid="{00000000-0005-0000-0000-00005A500000}"/>
    <cellStyle name="Output 9 2 3 3 8 2" xfId="20690" xr:uid="{00000000-0005-0000-0000-00005B500000}"/>
    <cellStyle name="Output 9 2 3 3 9" xfId="20691" xr:uid="{00000000-0005-0000-0000-00005C500000}"/>
    <cellStyle name="Output 9 2 3 3 9 2" xfId="20692" xr:uid="{00000000-0005-0000-0000-00005D500000}"/>
    <cellStyle name="Output 9 2 3 4" xfId="20693" xr:uid="{00000000-0005-0000-0000-00005E500000}"/>
    <cellStyle name="Output 9 2 3 4 10" xfId="20694" xr:uid="{00000000-0005-0000-0000-00005F500000}"/>
    <cellStyle name="Output 9 2 3 4 10 2" xfId="20695" xr:uid="{00000000-0005-0000-0000-000060500000}"/>
    <cellStyle name="Output 9 2 3 4 11" xfId="20696" xr:uid="{00000000-0005-0000-0000-000061500000}"/>
    <cellStyle name="Output 9 2 3 4 11 2" xfId="20697" xr:uid="{00000000-0005-0000-0000-000062500000}"/>
    <cellStyle name="Output 9 2 3 4 12" xfId="20698" xr:uid="{00000000-0005-0000-0000-000063500000}"/>
    <cellStyle name="Output 9 2 3 4 12 2" xfId="20699" xr:uid="{00000000-0005-0000-0000-000064500000}"/>
    <cellStyle name="Output 9 2 3 4 13" xfId="20700" xr:uid="{00000000-0005-0000-0000-000065500000}"/>
    <cellStyle name="Output 9 2 3 4 13 2" xfId="20701" xr:uid="{00000000-0005-0000-0000-000066500000}"/>
    <cellStyle name="Output 9 2 3 4 14" xfId="20702" xr:uid="{00000000-0005-0000-0000-000067500000}"/>
    <cellStyle name="Output 9 2 3 4 14 2" xfId="20703" xr:uid="{00000000-0005-0000-0000-000068500000}"/>
    <cellStyle name="Output 9 2 3 4 15" xfId="20704" xr:uid="{00000000-0005-0000-0000-000069500000}"/>
    <cellStyle name="Output 9 2 3 4 15 2" xfId="20705" xr:uid="{00000000-0005-0000-0000-00006A500000}"/>
    <cellStyle name="Output 9 2 3 4 16" xfId="20706" xr:uid="{00000000-0005-0000-0000-00006B500000}"/>
    <cellStyle name="Output 9 2 3 4 2" xfId="20707" xr:uid="{00000000-0005-0000-0000-00006C500000}"/>
    <cellStyle name="Output 9 2 3 4 2 2" xfId="20708" xr:uid="{00000000-0005-0000-0000-00006D500000}"/>
    <cellStyle name="Output 9 2 3 4 3" xfId="20709" xr:uid="{00000000-0005-0000-0000-00006E500000}"/>
    <cellStyle name="Output 9 2 3 4 3 2" xfId="20710" xr:uid="{00000000-0005-0000-0000-00006F500000}"/>
    <cellStyle name="Output 9 2 3 4 4" xfId="20711" xr:uid="{00000000-0005-0000-0000-000070500000}"/>
    <cellStyle name="Output 9 2 3 4 4 2" xfId="20712" xr:uid="{00000000-0005-0000-0000-000071500000}"/>
    <cellStyle name="Output 9 2 3 4 5" xfId="20713" xr:uid="{00000000-0005-0000-0000-000072500000}"/>
    <cellStyle name="Output 9 2 3 4 5 2" xfId="20714" xr:uid="{00000000-0005-0000-0000-000073500000}"/>
    <cellStyle name="Output 9 2 3 4 6" xfId="20715" xr:uid="{00000000-0005-0000-0000-000074500000}"/>
    <cellStyle name="Output 9 2 3 4 6 2" xfId="20716" xr:uid="{00000000-0005-0000-0000-000075500000}"/>
    <cellStyle name="Output 9 2 3 4 7" xfId="20717" xr:uid="{00000000-0005-0000-0000-000076500000}"/>
    <cellStyle name="Output 9 2 3 4 7 2" xfId="20718" xr:uid="{00000000-0005-0000-0000-000077500000}"/>
    <cellStyle name="Output 9 2 3 4 8" xfId="20719" xr:uid="{00000000-0005-0000-0000-000078500000}"/>
    <cellStyle name="Output 9 2 3 4 8 2" xfId="20720" xr:uid="{00000000-0005-0000-0000-000079500000}"/>
    <cellStyle name="Output 9 2 3 4 9" xfId="20721" xr:uid="{00000000-0005-0000-0000-00007A500000}"/>
    <cellStyle name="Output 9 2 3 4 9 2" xfId="20722" xr:uid="{00000000-0005-0000-0000-00007B500000}"/>
    <cellStyle name="Output 9 2 3 5" xfId="20723" xr:uid="{00000000-0005-0000-0000-00007C500000}"/>
    <cellStyle name="Output 9 2 3 5 10" xfId="20724" xr:uid="{00000000-0005-0000-0000-00007D500000}"/>
    <cellStyle name="Output 9 2 3 5 10 2" xfId="20725" xr:uid="{00000000-0005-0000-0000-00007E500000}"/>
    <cellStyle name="Output 9 2 3 5 11" xfId="20726" xr:uid="{00000000-0005-0000-0000-00007F500000}"/>
    <cellStyle name="Output 9 2 3 5 11 2" xfId="20727" xr:uid="{00000000-0005-0000-0000-000080500000}"/>
    <cellStyle name="Output 9 2 3 5 12" xfId="20728" xr:uid="{00000000-0005-0000-0000-000081500000}"/>
    <cellStyle name="Output 9 2 3 5 12 2" xfId="20729" xr:uid="{00000000-0005-0000-0000-000082500000}"/>
    <cellStyle name="Output 9 2 3 5 13" xfId="20730" xr:uid="{00000000-0005-0000-0000-000083500000}"/>
    <cellStyle name="Output 9 2 3 5 13 2" xfId="20731" xr:uid="{00000000-0005-0000-0000-000084500000}"/>
    <cellStyle name="Output 9 2 3 5 14" xfId="20732" xr:uid="{00000000-0005-0000-0000-000085500000}"/>
    <cellStyle name="Output 9 2 3 5 14 2" xfId="20733" xr:uid="{00000000-0005-0000-0000-000086500000}"/>
    <cellStyle name="Output 9 2 3 5 15" xfId="20734" xr:uid="{00000000-0005-0000-0000-000087500000}"/>
    <cellStyle name="Output 9 2 3 5 15 2" xfId="20735" xr:uid="{00000000-0005-0000-0000-000088500000}"/>
    <cellStyle name="Output 9 2 3 5 16" xfId="20736" xr:uid="{00000000-0005-0000-0000-000089500000}"/>
    <cellStyle name="Output 9 2 3 5 2" xfId="20737" xr:uid="{00000000-0005-0000-0000-00008A500000}"/>
    <cellStyle name="Output 9 2 3 5 2 2" xfId="20738" xr:uid="{00000000-0005-0000-0000-00008B500000}"/>
    <cellStyle name="Output 9 2 3 5 3" xfId="20739" xr:uid="{00000000-0005-0000-0000-00008C500000}"/>
    <cellStyle name="Output 9 2 3 5 3 2" xfId="20740" xr:uid="{00000000-0005-0000-0000-00008D500000}"/>
    <cellStyle name="Output 9 2 3 5 4" xfId="20741" xr:uid="{00000000-0005-0000-0000-00008E500000}"/>
    <cellStyle name="Output 9 2 3 5 4 2" xfId="20742" xr:uid="{00000000-0005-0000-0000-00008F500000}"/>
    <cellStyle name="Output 9 2 3 5 5" xfId="20743" xr:uid="{00000000-0005-0000-0000-000090500000}"/>
    <cellStyle name="Output 9 2 3 5 5 2" xfId="20744" xr:uid="{00000000-0005-0000-0000-000091500000}"/>
    <cellStyle name="Output 9 2 3 5 6" xfId="20745" xr:uid="{00000000-0005-0000-0000-000092500000}"/>
    <cellStyle name="Output 9 2 3 5 6 2" xfId="20746" xr:uid="{00000000-0005-0000-0000-000093500000}"/>
    <cellStyle name="Output 9 2 3 5 7" xfId="20747" xr:uid="{00000000-0005-0000-0000-000094500000}"/>
    <cellStyle name="Output 9 2 3 5 7 2" xfId="20748" xr:uid="{00000000-0005-0000-0000-000095500000}"/>
    <cellStyle name="Output 9 2 3 5 8" xfId="20749" xr:uid="{00000000-0005-0000-0000-000096500000}"/>
    <cellStyle name="Output 9 2 3 5 8 2" xfId="20750" xr:uid="{00000000-0005-0000-0000-000097500000}"/>
    <cellStyle name="Output 9 2 3 5 9" xfId="20751" xr:uid="{00000000-0005-0000-0000-000098500000}"/>
    <cellStyle name="Output 9 2 3 5 9 2" xfId="20752" xr:uid="{00000000-0005-0000-0000-000099500000}"/>
    <cellStyle name="Output 9 2 3 6" xfId="20753" xr:uid="{00000000-0005-0000-0000-00009A500000}"/>
    <cellStyle name="Output 9 2 3 6 10" xfId="20754" xr:uid="{00000000-0005-0000-0000-00009B500000}"/>
    <cellStyle name="Output 9 2 3 6 10 2" xfId="20755" xr:uid="{00000000-0005-0000-0000-00009C500000}"/>
    <cellStyle name="Output 9 2 3 6 11" xfId="20756" xr:uid="{00000000-0005-0000-0000-00009D500000}"/>
    <cellStyle name="Output 9 2 3 6 11 2" xfId="20757" xr:uid="{00000000-0005-0000-0000-00009E500000}"/>
    <cellStyle name="Output 9 2 3 6 12" xfId="20758" xr:uid="{00000000-0005-0000-0000-00009F500000}"/>
    <cellStyle name="Output 9 2 3 6 12 2" xfId="20759" xr:uid="{00000000-0005-0000-0000-0000A0500000}"/>
    <cellStyle name="Output 9 2 3 6 13" xfId="20760" xr:uid="{00000000-0005-0000-0000-0000A1500000}"/>
    <cellStyle name="Output 9 2 3 6 13 2" xfId="20761" xr:uid="{00000000-0005-0000-0000-0000A2500000}"/>
    <cellStyle name="Output 9 2 3 6 14" xfId="20762" xr:uid="{00000000-0005-0000-0000-0000A3500000}"/>
    <cellStyle name="Output 9 2 3 6 14 2" xfId="20763" xr:uid="{00000000-0005-0000-0000-0000A4500000}"/>
    <cellStyle name="Output 9 2 3 6 15" xfId="20764" xr:uid="{00000000-0005-0000-0000-0000A5500000}"/>
    <cellStyle name="Output 9 2 3 6 2" xfId="20765" xr:uid="{00000000-0005-0000-0000-0000A6500000}"/>
    <cellStyle name="Output 9 2 3 6 2 2" xfId="20766" xr:uid="{00000000-0005-0000-0000-0000A7500000}"/>
    <cellStyle name="Output 9 2 3 6 3" xfId="20767" xr:uid="{00000000-0005-0000-0000-0000A8500000}"/>
    <cellStyle name="Output 9 2 3 6 3 2" xfId="20768" xr:uid="{00000000-0005-0000-0000-0000A9500000}"/>
    <cellStyle name="Output 9 2 3 6 4" xfId="20769" xr:uid="{00000000-0005-0000-0000-0000AA500000}"/>
    <cellStyle name="Output 9 2 3 6 4 2" xfId="20770" xr:uid="{00000000-0005-0000-0000-0000AB500000}"/>
    <cellStyle name="Output 9 2 3 6 5" xfId="20771" xr:uid="{00000000-0005-0000-0000-0000AC500000}"/>
    <cellStyle name="Output 9 2 3 6 5 2" xfId="20772" xr:uid="{00000000-0005-0000-0000-0000AD500000}"/>
    <cellStyle name="Output 9 2 3 6 6" xfId="20773" xr:uid="{00000000-0005-0000-0000-0000AE500000}"/>
    <cellStyle name="Output 9 2 3 6 6 2" xfId="20774" xr:uid="{00000000-0005-0000-0000-0000AF500000}"/>
    <cellStyle name="Output 9 2 3 6 7" xfId="20775" xr:uid="{00000000-0005-0000-0000-0000B0500000}"/>
    <cellStyle name="Output 9 2 3 6 7 2" xfId="20776" xr:uid="{00000000-0005-0000-0000-0000B1500000}"/>
    <cellStyle name="Output 9 2 3 6 8" xfId="20777" xr:uid="{00000000-0005-0000-0000-0000B2500000}"/>
    <cellStyle name="Output 9 2 3 6 8 2" xfId="20778" xr:uid="{00000000-0005-0000-0000-0000B3500000}"/>
    <cellStyle name="Output 9 2 3 6 9" xfId="20779" xr:uid="{00000000-0005-0000-0000-0000B4500000}"/>
    <cellStyle name="Output 9 2 3 6 9 2" xfId="20780" xr:uid="{00000000-0005-0000-0000-0000B5500000}"/>
    <cellStyle name="Output 9 2 3 7" xfId="20781" xr:uid="{00000000-0005-0000-0000-0000B6500000}"/>
    <cellStyle name="Output 9 2 3 7 2" xfId="20782" xr:uid="{00000000-0005-0000-0000-0000B7500000}"/>
    <cellStyle name="Output 9 2 3 8" xfId="20783" xr:uid="{00000000-0005-0000-0000-0000B8500000}"/>
    <cellStyle name="Output 9 2 3 8 2" xfId="20784" xr:uid="{00000000-0005-0000-0000-0000B9500000}"/>
    <cellStyle name="Output 9 2 3 9" xfId="20785" xr:uid="{00000000-0005-0000-0000-0000BA500000}"/>
    <cellStyle name="Output 9 2 3 9 2" xfId="20786" xr:uid="{00000000-0005-0000-0000-0000BB500000}"/>
    <cellStyle name="Output 9 2 4" xfId="20787" xr:uid="{00000000-0005-0000-0000-0000BC500000}"/>
    <cellStyle name="Output 9 2 4 10" xfId="20788" xr:uid="{00000000-0005-0000-0000-0000BD500000}"/>
    <cellStyle name="Output 9 2 4 10 2" xfId="20789" xr:uid="{00000000-0005-0000-0000-0000BE500000}"/>
    <cellStyle name="Output 9 2 4 11" xfId="20790" xr:uid="{00000000-0005-0000-0000-0000BF500000}"/>
    <cellStyle name="Output 9 2 4 11 2" xfId="20791" xr:uid="{00000000-0005-0000-0000-0000C0500000}"/>
    <cellStyle name="Output 9 2 4 12" xfId="20792" xr:uid="{00000000-0005-0000-0000-0000C1500000}"/>
    <cellStyle name="Output 9 2 4 12 2" xfId="20793" xr:uid="{00000000-0005-0000-0000-0000C2500000}"/>
    <cellStyle name="Output 9 2 4 13" xfId="20794" xr:uid="{00000000-0005-0000-0000-0000C3500000}"/>
    <cellStyle name="Output 9 2 4 13 2" xfId="20795" xr:uid="{00000000-0005-0000-0000-0000C4500000}"/>
    <cellStyle name="Output 9 2 4 14" xfId="20796" xr:uid="{00000000-0005-0000-0000-0000C5500000}"/>
    <cellStyle name="Output 9 2 4 14 2" xfId="20797" xr:uid="{00000000-0005-0000-0000-0000C6500000}"/>
    <cellStyle name="Output 9 2 4 15" xfId="20798" xr:uid="{00000000-0005-0000-0000-0000C7500000}"/>
    <cellStyle name="Output 9 2 4 15 2" xfId="20799" xr:uid="{00000000-0005-0000-0000-0000C8500000}"/>
    <cellStyle name="Output 9 2 4 16" xfId="20800" xr:uid="{00000000-0005-0000-0000-0000C9500000}"/>
    <cellStyle name="Output 9 2 4 16 2" xfId="20801" xr:uid="{00000000-0005-0000-0000-0000CA500000}"/>
    <cellStyle name="Output 9 2 4 17" xfId="20802" xr:uid="{00000000-0005-0000-0000-0000CB500000}"/>
    <cellStyle name="Output 9 2 4 17 2" xfId="20803" xr:uid="{00000000-0005-0000-0000-0000CC500000}"/>
    <cellStyle name="Output 9 2 4 18" xfId="20804" xr:uid="{00000000-0005-0000-0000-0000CD500000}"/>
    <cellStyle name="Output 9 2 4 18 2" xfId="20805" xr:uid="{00000000-0005-0000-0000-0000CE500000}"/>
    <cellStyle name="Output 9 2 4 19" xfId="20806" xr:uid="{00000000-0005-0000-0000-0000CF500000}"/>
    <cellStyle name="Output 9 2 4 19 2" xfId="20807" xr:uid="{00000000-0005-0000-0000-0000D0500000}"/>
    <cellStyle name="Output 9 2 4 2" xfId="20808" xr:uid="{00000000-0005-0000-0000-0000D1500000}"/>
    <cellStyle name="Output 9 2 4 2 10" xfId="20809" xr:uid="{00000000-0005-0000-0000-0000D2500000}"/>
    <cellStyle name="Output 9 2 4 2 10 2" xfId="20810" xr:uid="{00000000-0005-0000-0000-0000D3500000}"/>
    <cellStyle name="Output 9 2 4 2 11" xfId="20811" xr:uid="{00000000-0005-0000-0000-0000D4500000}"/>
    <cellStyle name="Output 9 2 4 2 11 2" xfId="20812" xr:uid="{00000000-0005-0000-0000-0000D5500000}"/>
    <cellStyle name="Output 9 2 4 2 12" xfId="20813" xr:uid="{00000000-0005-0000-0000-0000D6500000}"/>
    <cellStyle name="Output 9 2 4 2 12 2" xfId="20814" xr:uid="{00000000-0005-0000-0000-0000D7500000}"/>
    <cellStyle name="Output 9 2 4 2 13" xfId="20815" xr:uid="{00000000-0005-0000-0000-0000D8500000}"/>
    <cellStyle name="Output 9 2 4 2 13 2" xfId="20816" xr:uid="{00000000-0005-0000-0000-0000D9500000}"/>
    <cellStyle name="Output 9 2 4 2 14" xfId="20817" xr:uid="{00000000-0005-0000-0000-0000DA500000}"/>
    <cellStyle name="Output 9 2 4 2 14 2" xfId="20818" xr:uid="{00000000-0005-0000-0000-0000DB500000}"/>
    <cellStyle name="Output 9 2 4 2 15" xfId="20819" xr:uid="{00000000-0005-0000-0000-0000DC500000}"/>
    <cellStyle name="Output 9 2 4 2 15 2" xfId="20820" xr:uid="{00000000-0005-0000-0000-0000DD500000}"/>
    <cellStyle name="Output 9 2 4 2 16" xfId="20821" xr:uid="{00000000-0005-0000-0000-0000DE500000}"/>
    <cellStyle name="Output 9 2 4 2 16 2" xfId="20822" xr:uid="{00000000-0005-0000-0000-0000DF500000}"/>
    <cellStyle name="Output 9 2 4 2 17" xfId="20823" xr:uid="{00000000-0005-0000-0000-0000E0500000}"/>
    <cellStyle name="Output 9 2 4 2 17 2" xfId="20824" xr:uid="{00000000-0005-0000-0000-0000E1500000}"/>
    <cellStyle name="Output 9 2 4 2 18" xfId="20825" xr:uid="{00000000-0005-0000-0000-0000E2500000}"/>
    <cellStyle name="Output 9 2 4 2 18 2" xfId="20826" xr:uid="{00000000-0005-0000-0000-0000E3500000}"/>
    <cellStyle name="Output 9 2 4 2 19" xfId="20827" xr:uid="{00000000-0005-0000-0000-0000E4500000}"/>
    <cellStyle name="Output 9 2 4 2 2" xfId="20828" xr:uid="{00000000-0005-0000-0000-0000E5500000}"/>
    <cellStyle name="Output 9 2 4 2 2 2" xfId="20829" xr:uid="{00000000-0005-0000-0000-0000E6500000}"/>
    <cellStyle name="Output 9 2 4 2 3" xfId="20830" xr:uid="{00000000-0005-0000-0000-0000E7500000}"/>
    <cellStyle name="Output 9 2 4 2 3 2" xfId="20831" xr:uid="{00000000-0005-0000-0000-0000E8500000}"/>
    <cellStyle name="Output 9 2 4 2 4" xfId="20832" xr:uid="{00000000-0005-0000-0000-0000E9500000}"/>
    <cellStyle name="Output 9 2 4 2 4 2" xfId="20833" xr:uid="{00000000-0005-0000-0000-0000EA500000}"/>
    <cellStyle name="Output 9 2 4 2 5" xfId="20834" xr:uid="{00000000-0005-0000-0000-0000EB500000}"/>
    <cellStyle name="Output 9 2 4 2 5 2" xfId="20835" xr:uid="{00000000-0005-0000-0000-0000EC500000}"/>
    <cellStyle name="Output 9 2 4 2 6" xfId="20836" xr:uid="{00000000-0005-0000-0000-0000ED500000}"/>
    <cellStyle name="Output 9 2 4 2 6 2" xfId="20837" xr:uid="{00000000-0005-0000-0000-0000EE500000}"/>
    <cellStyle name="Output 9 2 4 2 7" xfId="20838" xr:uid="{00000000-0005-0000-0000-0000EF500000}"/>
    <cellStyle name="Output 9 2 4 2 7 2" xfId="20839" xr:uid="{00000000-0005-0000-0000-0000F0500000}"/>
    <cellStyle name="Output 9 2 4 2 8" xfId="20840" xr:uid="{00000000-0005-0000-0000-0000F1500000}"/>
    <cellStyle name="Output 9 2 4 2 8 2" xfId="20841" xr:uid="{00000000-0005-0000-0000-0000F2500000}"/>
    <cellStyle name="Output 9 2 4 2 9" xfId="20842" xr:uid="{00000000-0005-0000-0000-0000F3500000}"/>
    <cellStyle name="Output 9 2 4 2 9 2" xfId="20843" xr:uid="{00000000-0005-0000-0000-0000F4500000}"/>
    <cellStyle name="Output 9 2 4 20" xfId="20844" xr:uid="{00000000-0005-0000-0000-0000F5500000}"/>
    <cellStyle name="Output 9 2 4 3" xfId="20845" xr:uid="{00000000-0005-0000-0000-0000F6500000}"/>
    <cellStyle name="Output 9 2 4 3 10" xfId="20846" xr:uid="{00000000-0005-0000-0000-0000F7500000}"/>
    <cellStyle name="Output 9 2 4 3 10 2" xfId="20847" xr:uid="{00000000-0005-0000-0000-0000F8500000}"/>
    <cellStyle name="Output 9 2 4 3 11" xfId="20848" xr:uid="{00000000-0005-0000-0000-0000F9500000}"/>
    <cellStyle name="Output 9 2 4 3 11 2" xfId="20849" xr:uid="{00000000-0005-0000-0000-0000FA500000}"/>
    <cellStyle name="Output 9 2 4 3 12" xfId="20850" xr:uid="{00000000-0005-0000-0000-0000FB500000}"/>
    <cellStyle name="Output 9 2 4 3 12 2" xfId="20851" xr:uid="{00000000-0005-0000-0000-0000FC500000}"/>
    <cellStyle name="Output 9 2 4 3 13" xfId="20852" xr:uid="{00000000-0005-0000-0000-0000FD500000}"/>
    <cellStyle name="Output 9 2 4 3 13 2" xfId="20853" xr:uid="{00000000-0005-0000-0000-0000FE500000}"/>
    <cellStyle name="Output 9 2 4 3 14" xfId="20854" xr:uid="{00000000-0005-0000-0000-0000FF500000}"/>
    <cellStyle name="Output 9 2 4 3 14 2" xfId="20855" xr:uid="{00000000-0005-0000-0000-000000510000}"/>
    <cellStyle name="Output 9 2 4 3 15" xfId="20856" xr:uid="{00000000-0005-0000-0000-000001510000}"/>
    <cellStyle name="Output 9 2 4 3 15 2" xfId="20857" xr:uid="{00000000-0005-0000-0000-000002510000}"/>
    <cellStyle name="Output 9 2 4 3 16" xfId="20858" xr:uid="{00000000-0005-0000-0000-000003510000}"/>
    <cellStyle name="Output 9 2 4 3 16 2" xfId="20859" xr:uid="{00000000-0005-0000-0000-000004510000}"/>
    <cellStyle name="Output 9 2 4 3 17" xfId="20860" xr:uid="{00000000-0005-0000-0000-000005510000}"/>
    <cellStyle name="Output 9 2 4 3 17 2" xfId="20861" xr:uid="{00000000-0005-0000-0000-000006510000}"/>
    <cellStyle name="Output 9 2 4 3 18" xfId="20862" xr:uid="{00000000-0005-0000-0000-000007510000}"/>
    <cellStyle name="Output 9 2 4 3 2" xfId="20863" xr:uid="{00000000-0005-0000-0000-000008510000}"/>
    <cellStyle name="Output 9 2 4 3 2 2" xfId="20864" xr:uid="{00000000-0005-0000-0000-000009510000}"/>
    <cellStyle name="Output 9 2 4 3 3" xfId="20865" xr:uid="{00000000-0005-0000-0000-00000A510000}"/>
    <cellStyle name="Output 9 2 4 3 3 2" xfId="20866" xr:uid="{00000000-0005-0000-0000-00000B510000}"/>
    <cellStyle name="Output 9 2 4 3 4" xfId="20867" xr:uid="{00000000-0005-0000-0000-00000C510000}"/>
    <cellStyle name="Output 9 2 4 3 4 2" xfId="20868" xr:uid="{00000000-0005-0000-0000-00000D510000}"/>
    <cellStyle name="Output 9 2 4 3 5" xfId="20869" xr:uid="{00000000-0005-0000-0000-00000E510000}"/>
    <cellStyle name="Output 9 2 4 3 5 2" xfId="20870" xr:uid="{00000000-0005-0000-0000-00000F510000}"/>
    <cellStyle name="Output 9 2 4 3 6" xfId="20871" xr:uid="{00000000-0005-0000-0000-000010510000}"/>
    <cellStyle name="Output 9 2 4 3 6 2" xfId="20872" xr:uid="{00000000-0005-0000-0000-000011510000}"/>
    <cellStyle name="Output 9 2 4 3 7" xfId="20873" xr:uid="{00000000-0005-0000-0000-000012510000}"/>
    <cellStyle name="Output 9 2 4 3 7 2" xfId="20874" xr:uid="{00000000-0005-0000-0000-000013510000}"/>
    <cellStyle name="Output 9 2 4 3 8" xfId="20875" xr:uid="{00000000-0005-0000-0000-000014510000}"/>
    <cellStyle name="Output 9 2 4 3 8 2" xfId="20876" xr:uid="{00000000-0005-0000-0000-000015510000}"/>
    <cellStyle name="Output 9 2 4 3 9" xfId="20877" xr:uid="{00000000-0005-0000-0000-000016510000}"/>
    <cellStyle name="Output 9 2 4 3 9 2" xfId="20878" xr:uid="{00000000-0005-0000-0000-000017510000}"/>
    <cellStyle name="Output 9 2 4 4" xfId="20879" xr:uid="{00000000-0005-0000-0000-000018510000}"/>
    <cellStyle name="Output 9 2 4 4 10" xfId="20880" xr:uid="{00000000-0005-0000-0000-000019510000}"/>
    <cellStyle name="Output 9 2 4 4 10 2" xfId="20881" xr:uid="{00000000-0005-0000-0000-00001A510000}"/>
    <cellStyle name="Output 9 2 4 4 11" xfId="20882" xr:uid="{00000000-0005-0000-0000-00001B510000}"/>
    <cellStyle name="Output 9 2 4 4 11 2" xfId="20883" xr:uid="{00000000-0005-0000-0000-00001C510000}"/>
    <cellStyle name="Output 9 2 4 4 12" xfId="20884" xr:uid="{00000000-0005-0000-0000-00001D510000}"/>
    <cellStyle name="Output 9 2 4 4 12 2" xfId="20885" xr:uid="{00000000-0005-0000-0000-00001E510000}"/>
    <cellStyle name="Output 9 2 4 4 13" xfId="20886" xr:uid="{00000000-0005-0000-0000-00001F510000}"/>
    <cellStyle name="Output 9 2 4 4 13 2" xfId="20887" xr:uid="{00000000-0005-0000-0000-000020510000}"/>
    <cellStyle name="Output 9 2 4 4 14" xfId="20888" xr:uid="{00000000-0005-0000-0000-000021510000}"/>
    <cellStyle name="Output 9 2 4 4 14 2" xfId="20889" xr:uid="{00000000-0005-0000-0000-000022510000}"/>
    <cellStyle name="Output 9 2 4 4 15" xfId="20890" xr:uid="{00000000-0005-0000-0000-000023510000}"/>
    <cellStyle name="Output 9 2 4 4 15 2" xfId="20891" xr:uid="{00000000-0005-0000-0000-000024510000}"/>
    <cellStyle name="Output 9 2 4 4 16" xfId="20892" xr:uid="{00000000-0005-0000-0000-000025510000}"/>
    <cellStyle name="Output 9 2 4 4 2" xfId="20893" xr:uid="{00000000-0005-0000-0000-000026510000}"/>
    <cellStyle name="Output 9 2 4 4 2 2" xfId="20894" xr:uid="{00000000-0005-0000-0000-000027510000}"/>
    <cellStyle name="Output 9 2 4 4 3" xfId="20895" xr:uid="{00000000-0005-0000-0000-000028510000}"/>
    <cellStyle name="Output 9 2 4 4 3 2" xfId="20896" xr:uid="{00000000-0005-0000-0000-000029510000}"/>
    <cellStyle name="Output 9 2 4 4 4" xfId="20897" xr:uid="{00000000-0005-0000-0000-00002A510000}"/>
    <cellStyle name="Output 9 2 4 4 4 2" xfId="20898" xr:uid="{00000000-0005-0000-0000-00002B510000}"/>
    <cellStyle name="Output 9 2 4 4 5" xfId="20899" xr:uid="{00000000-0005-0000-0000-00002C510000}"/>
    <cellStyle name="Output 9 2 4 4 5 2" xfId="20900" xr:uid="{00000000-0005-0000-0000-00002D510000}"/>
    <cellStyle name="Output 9 2 4 4 6" xfId="20901" xr:uid="{00000000-0005-0000-0000-00002E510000}"/>
    <cellStyle name="Output 9 2 4 4 6 2" xfId="20902" xr:uid="{00000000-0005-0000-0000-00002F510000}"/>
    <cellStyle name="Output 9 2 4 4 7" xfId="20903" xr:uid="{00000000-0005-0000-0000-000030510000}"/>
    <cellStyle name="Output 9 2 4 4 7 2" xfId="20904" xr:uid="{00000000-0005-0000-0000-000031510000}"/>
    <cellStyle name="Output 9 2 4 4 8" xfId="20905" xr:uid="{00000000-0005-0000-0000-000032510000}"/>
    <cellStyle name="Output 9 2 4 4 8 2" xfId="20906" xr:uid="{00000000-0005-0000-0000-000033510000}"/>
    <cellStyle name="Output 9 2 4 4 9" xfId="20907" xr:uid="{00000000-0005-0000-0000-000034510000}"/>
    <cellStyle name="Output 9 2 4 4 9 2" xfId="20908" xr:uid="{00000000-0005-0000-0000-000035510000}"/>
    <cellStyle name="Output 9 2 4 5" xfId="20909" xr:uid="{00000000-0005-0000-0000-000036510000}"/>
    <cellStyle name="Output 9 2 4 5 10" xfId="20910" xr:uid="{00000000-0005-0000-0000-000037510000}"/>
    <cellStyle name="Output 9 2 4 5 10 2" xfId="20911" xr:uid="{00000000-0005-0000-0000-000038510000}"/>
    <cellStyle name="Output 9 2 4 5 11" xfId="20912" xr:uid="{00000000-0005-0000-0000-000039510000}"/>
    <cellStyle name="Output 9 2 4 5 11 2" xfId="20913" xr:uid="{00000000-0005-0000-0000-00003A510000}"/>
    <cellStyle name="Output 9 2 4 5 12" xfId="20914" xr:uid="{00000000-0005-0000-0000-00003B510000}"/>
    <cellStyle name="Output 9 2 4 5 12 2" xfId="20915" xr:uid="{00000000-0005-0000-0000-00003C510000}"/>
    <cellStyle name="Output 9 2 4 5 13" xfId="20916" xr:uid="{00000000-0005-0000-0000-00003D510000}"/>
    <cellStyle name="Output 9 2 4 5 13 2" xfId="20917" xr:uid="{00000000-0005-0000-0000-00003E510000}"/>
    <cellStyle name="Output 9 2 4 5 14" xfId="20918" xr:uid="{00000000-0005-0000-0000-00003F510000}"/>
    <cellStyle name="Output 9 2 4 5 14 2" xfId="20919" xr:uid="{00000000-0005-0000-0000-000040510000}"/>
    <cellStyle name="Output 9 2 4 5 15" xfId="20920" xr:uid="{00000000-0005-0000-0000-000041510000}"/>
    <cellStyle name="Output 9 2 4 5 15 2" xfId="20921" xr:uid="{00000000-0005-0000-0000-000042510000}"/>
    <cellStyle name="Output 9 2 4 5 16" xfId="20922" xr:uid="{00000000-0005-0000-0000-000043510000}"/>
    <cellStyle name="Output 9 2 4 5 2" xfId="20923" xr:uid="{00000000-0005-0000-0000-000044510000}"/>
    <cellStyle name="Output 9 2 4 5 2 2" xfId="20924" xr:uid="{00000000-0005-0000-0000-000045510000}"/>
    <cellStyle name="Output 9 2 4 5 3" xfId="20925" xr:uid="{00000000-0005-0000-0000-000046510000}"/>
    <cellStyle name="Output 9 2 4 5 3 2" xfId="20926" xr:uid="{00000000-0005-0000-0000-000047510000}"/>
    <cellStyle name="Output 9 2 4 5 4" xfId="20927" xr:uid="{00000000-0005-0000-0000-000048510000}"/>
    <cellStyle name="Output 9 2 4 5 4 2" xfId="20928" xr:uid="{00000000-0005-0000-0000-000049510000}"/>
    <cellStyle name="Output 9 2 4 5 5" xfId="20929" xr:uid="{00000000-0005-0000-0000-00004A510000}"/>
    <cellStyle name="Output 9 2 4 5 5 2" xfId="20930" xr:uid="{00000000-0005-0000-0000-00004B510000}"/>
    <cellStyle name="Output 9 2 4 5 6" xfId="20931" xr:uid="{00000000-0005-0000-0000-00004C510000}"/>
    <cellStyle name="Output 9 2 4 5 6 2" xfId="20932" xr:uid="{00000000-0005-0000-0000-00004D510000}"/>
    <cellStyle name="Output 9 2 4 5 7" xfId="20933" xr:uid="{00000000-0005-0000-0000-00004E510000}"/>
    <cellStyle name="Output 9 2 4 5 7 2" xfId="20934" xr:uid="{00000000-0005-0000-0000-00004F510000}"/>
    <cellStyle name="Output 9 2 4 5 8" xfId="20935" xr:uid="{00000000-0005-0000-0000-000050510000}"/>
    <cellStyle name="Output 9 2 4 5 8 2" xfId="20936" xr:uid="{00000000-0005-0000-0000-000051510000}"/>
    <cellStyle name="Output 9 2 4 5 9" xfId="20937" xr:uid="{00000000-0005-0000-0000-000052510000}"/>
    <cellStyle name="Output 9 2 4 5 9 2" xfId="20938" xr:uid="{00000000-0005-0000-0000-000053510000}"/>
    <cellStyle name="Output 9 2 4 6" xfId="20939" xr:uid="{00000000-0005-0000-0000-000054510000}"/>
    <cellStyle name="Output 9 2 4 6 10" xfId="20940" xr:uid="{00000000-0005-0000-0000-000055510000}"/>
    <cellStyle name="Output 9 2 4 6 10 2" xfId="20941" xr:uid="{00000000-0005-0000-0000-000056510000}"/>
    <cellStyle name="Output 9 2 4 6 11" xfId="20942" xr:uid="{00000000-0005-0000-0000-000057510000}"/>
    <cellStyle name="Output 9 2 4 6 11 2" xfId="20943" xr:uid="{00000000-0005-0000-0000-000058510000}"/>
    <cellStyle name="Output 9 2 4 6 12" xfId="20944" xr:uid="{00000000-0005-0000-0000-000059510000}"/>
    <cellStyle name="Output 9 2 4 6 12 2" xfId="20945" xr:uid="{00000000-0005-0000-0000-00005A510000}"/>
    <cellStyle name="Output 9 2 4 6 13" xfId="20946" xr:uid="{00000000-0005-0000-0000-00005B510000}"/>
    <cellStyle name="Output 9 2 4 6 13 2" xfId="20947" xr:uid="{00000000-0005-0000-0000-00005C510000}"/>
    <cellStyle name="Output 9 2 4 6 14" xfId="20948" xr:uid="{00000000-0005-0000-0000-00005D510000}"/>
    <cellStyle name="Output 9 2 4 6 14 2" xfId="20949" xr:uid="{00000000-0005-0000-0000-00005E510000}"/>
    <cellStyle name="Output 9 2 4 6 15" xfId="20950" xr:uid="{00000000-0005-0000-0000-00005F510000}"/>
    <cellStyle name="Output 9 2 4 6 2" xfId="20951" xr:uid="{00000000-0005-0000-0000-000060510000}"/>
    <cellStyle name="Output 9 2 4 6 2 2" xfId="20952" xr:uid="{00000000-0005-0000-0000-000061510000}"/>
    <cellStyle name="Output 9 2 4 6 3" xfId="20953" xr:uid="{00000000-0005-0000-0000-000062510000}"/>
    <cellStyle name="Output 9 2 4 6 3 2" xfId="20954" xr:uid="{00000000-0005-0000-0000-000063510000}"/>
    <cellStyle name="Output 9 2 4 6 4" xfId="20955" xr:uid="{00000000-0005-0000-0000-000064510000}"/>
    <cellStyle name="Output 9 2 4 6 4 2" xfId="20956" xr:uid="{00000000-0005-0000-0000-000065510000}"/>
    <cellStyle name="Output 9 2 4 6 5" xfId="20957" xr:uid="{00000000-0005-0000-0000-000066510000}"/>
    <cellStyle name="Output 9 2 4 6 5 2" xfId="20958" xr:uid="{00000000-0005-0000-0000-000067510000}"/>
    <cellStyle name="Output 9 2 4 6 6" xfId="20959" xr:uid="{00000000-0005-0000-0000-000068510000}"/>
    <cellStyle name="Output 9 2 4 6 6 2" xfId="20960" xr:uid="{00000000-0005-0000-0000-000069510000}"/>
    <cellStyle name="Output 9 2 4 6 7" xfId="20961" xr:uid="{00000000-0005-0000-0000-00006A510000}"/>
    <cellStyle name="Output 9 2 4 6 7 2" xfId="20962" xr:uid="{00000000-0005-0000-0000-00006B510000}"/>
    <cellStyle name="Output 9 2 4 6 8" xfId="20963" xr:uid="{00000000-0005-0000-0000-00006C510000}"/>
    <cellStyle name="Output 9 2 4 6 8 2" xfId="20964" xr:uid="{00000000-0005-0000-0000-00006D510000}"/>
    <cellStyle name="Output 9 2 4 6 9" xfId="20965" xr:uid="{00000000-0005-0000-0000-00006E510000}"/>
    <cellStyle name="Output 9 2 4 6 9 2" xfId="20966" xr:uid="{00000000-0005-0000-0000-00006F510000}"/>
    <cellStyle name="Output 9 2 4 7" xfId="20967" xr:uid="{00000000-0005-0000-0000-000070510000}"/>
    <cellStyle name="Output 9 2 4 7 2" xfId="20968" xr:uid="{00000000-0005-0000-0000-000071510000}"/>
    <cellStyle name="Output 9 2 4 8" xfId="20969" xr:uid="{00000000-0005-0000-0000-000072510000}"/>
    <cellStyle name="Output 9 2 4 8 2" xfId="20970" xr:uid="{00000000-0005-0000-0000-000073510000}"/>
    <cellStyle name="Output 9 2 4 9" xfId="20971" xr:uid="{00000000-0005-0000-0000-000074510000}"/>
    <cellStyle name="Output 9 2 4 9 2" xfId="20972" xr:uid="{00000000-0005-0000-0000-000075510000}"/>
    <cellStyle name="Output 9 2 5" xfId="20973" xr:uid="{00000000-0005-0000-0000-000076510000}"/>
    <cellStyle name="Output 9 2 5 10" xfId="20974" xr:uid="{00000000-0005-0000-0000-000077510000}"/>
    <cellStyle name="Output 9 2 5 10 2" xfId="20975" xr:uid="{00000000-0005-0000-0000-000078510000}"/>
    <cellStyle name="Output 9 2 5 11" xfId="20976" xr:uid="{00000000-0005-0000-0000-000079510000}"/>
    <cellStyle name="Output 9 2 5 11 2" xfId="20977" xr:uid="{00000000-0005-0000-0000-00007A510000}"/>
    <cellStyle name="Output 9 2 5 12" xfId="20978" xr:uid="{00000000-0005-0000-0000-00007B510000}"/>
    <cellStyle name="Output 9 2 5 12 2" xfId="20979" xr:uid="{00000000-0005-0000-0000-00007C510000}"/>
    <cellStyle name="Output 9 2 5 13" xfId="20980" xr:uid="{00000000-0005-0000-0000-00007D510000}"/>
    <cellStyle name="Output 9 2 5 13 2" xfId="20981" xr:uid="{00000000-0005-0000-0000-00007E510000}"/>
    <cellStyle name="Output 9 2 5 14" xfId="20982" xr:uid="{00000000-0005-0000-0000-00007F510000}"/>
    <cellStyle name="Output 9 2 5 14 2" xfId="20983" xr:uid="{00000000-0005-0000-0000-000080510000}"/>
    <cellStyle name="Output 9 2 5 15" xfId="20984" xr:uid="{00000000-0005-0000-0000-000081510000}"/>
    <cellStyle name="Output 9 2 5 15 2" xfId="20985" xr:uid="{00000000-0005-0000-0000-000082510000}"/>
    <cellStyle name="Output 9 2 5 16" xfId="20986" xr:uid="{00000000-0005-0000-0000-000083510000}"/>
    <cellStyle name="Output 9 2 5 16 2" xfId="20987" xr:uid="{00000000-0005-0000-0000-000084510000}"/>
    <cellStyle name="Output 9 2 5 17" xfId="20988" xr:uid="{00000000-0005-0000-0000-000085510000}"/>
    <cellStyle name="Output 9 2 5 17 2" xfId="20989" xr:uid="{00000000-0005-0000-0000-000086510000}"/>
    <cellStyle name="Output 9 2 5 18" xfId="20990" xr:uid="{00000000-0005-0000-0000-000087510000}"/>
    <cellStyle name="Output 9 2 5 18 2" xfId="20991" xr:uid="{00000000-0005-0000-0000-000088510000}"/>
    <cellStyle name="Output 9 2 5 19" xfId="20992" xr:uid="{00000000-0005-0000-0000-000089510000}"/>
    <cellStyle name="Output 9 2 5 2" xfId="20993" xr:uid="{00000000-0005-0000-0000-00008A510000}"/>
    <cellStyle name="Output 9 2 5 2 10" xfId="20994" xr:uid="{00000000-0005-0000-0000-00008B510000}"/>
    <cellStyle name="Output 9 2 5 2 10 2" xfId="20995" xr:uid="{00000000-0005-0000-0000-00008C510000}"/>
    <cellStyle name="Output 9 2 5 2 11" xfId="20996" xr:uid="{00000000-0005-0000-0000-00008D510000}"/>
    <cellStyle name="Output 9 2 5 2 11 2" xfId="20997" xr:uid="{00000000-0005-0000-0000-00008E510000}"/>
    <cellStyle name="Output 9 2 5 2 12" xfId="20998" xr:uid="{00000000-0005-0000-0000-00008F510000}"/>
    <cellStyle name="Output 9 2 5 2 12 2" xfId="20999" xr:uid="{00000000-0005-0000-0000-000090510000}"/>
    <cellStyle name="Output 9 2 5 2 13" xfId="21000" xr:uid="{00000000-0005-0000-0000-000091510000}"/>
    <cellStyle name="Output 9 2 5 2 13 2" xfId="21001" xr:uid="{00000000-0005-0000-0000-000092510000}"/>
    <cellStyle name="Output 9 2 5 2 14" xfId="21002" xr:uid="{00000000-0005-0000-0000-000093510000}"/>
    <cellStyle name="Output 9 2 5 2 14 2" xfId="21003" xr:uid="{00000000-0005-0000-0000-000094510000}"/>
    <cellStyle name="Output 9 2 5 2 15" xfId="21004" xr:uid="{00000000-0005-0000-0000-000095510000}"/>
    <cellStyle name="Output 9 2 5 2 15 2" xfId="21005" xr:uid="{00000000-0005-0000-0000-000096510000}"/>
    <cellStyle name="Output 9 2 5 2 16" xfId="21006" xr:uid="{00000000-0005-0000-0000-000097510000}"/>
    <cellStyle name="Output 9 2 5 2 16 2" xfId="21007" xr:uid="{00000000-0005-0000-0000-000098510000}"/>
    <cellStyle name="Output 9 2 5 2 17" xfId="21008" xr:uid="{00000000-0005-0000-0000-000099510000}"/>
    <cellStyle name="Output 9 2 5 2 17 2" xfId="21009" xr:uid="{00000000-0005-0000-0000-00009A510000}"/>
    <cellStyle name="Output 9 2 5 2 18" xfId="21010" xr:uid="{00000000-0005-0000-0000-00009B510000}"/>
    <cellStyle name="Output 9 2 5 2 2" xfId="21011" xr:uid="{00000000-0005-0000-0000-00009C510000}"/>
    <cellStyle name="Output 9 2 5 2 2 2" xfId="21012" xr:uid="{00000000-0005-0000-0000-00009D510000}"/>
    <cellStyle name="Output 9 2 5 2 3" xfId="21013" xr:uid="{00000000-0005-0000-0000-00009E510000}"/>
    <cellStyle name="Output 9 2 5 2 3 2" xfId="21014" xr:uid="{00000000-0005-0000-0000-00009F510000}"/>
    <cellStyle name="Output 9 2 5 2 4" xfId="21015" xr:uid="{00000000-0005-0000-0000-0000A0510000}"/>
    <cellStyle name="Output 9 2 5 2 4 2" xfId="21016" xr:uid="{00000000-0005-0000-0000-0000A1510000}"/>
    <cellStyle name="Output 9 2 5 2 5" xfId="21017" xr:uid="{00000000-0005-0000-0000-0000A2510000}"/>
    <cellStyle name="Output 9 2 5 2 5 2" xfId="21018" xr:uid="{00000000-0005-0000-0000-0000A3510000}"/>
    <cellStyle name="Output 9 2 5 2 6" xfId="21019" xr:uid="{00000000-0005-0000-0000-0000A4510000}"/>
    <cellStyle name="Output 9 2 5 2 6 2" xfId="21020" xr:uid="{00000000-0005-0000-0000-0000A5510000}"/>
    <cellStyle name="Output 9 2 5 2 7" xfId="21021" xr:uid="{00000000-0005-0000-0000-0000A6510000}"/>
    <cellStyle name="Output 9 2 5 2 7 2" xfId="21022" xr:uid="{00000000-0005-0000-0000-0000A7510000}"/>
    <cellStyle name="Output 9 2 5 2 8" xfId="21023" xr:uid="{00000000-0005-0000-0000-0000A8510000}"/>
    <cellStyle name="Output 9 2 5 2 8 2" xfId="21024" xr:uid="{00000000-0005-0000-0000-0000A9510000}"/>
    <cellStyle name="Output 9 2 5 2 9" xfId="21025" xr:uid="{00000000-0005-0000-0000-0000AA510000}"/>
    <cellStyle name="Output 9 2 5 2 9 2" xfId="21026" xr:uid="{00000000-0005-0000-0000-0000AB510000}"/>
    <cellStyle name="Output 9 2 5 3" xfId="21027" xr:uid="{00000000-0005-0000-0000-0000AC510000}"/>
    <cellStyle name="Output 9 2 5 3 10" xfId="21028" xr:uid="{00000000-0005-0000-0000-0000AD510000}"/>
    <cellStyle name="Output 9 2 5 3 10 2" xfId="21029" xr:uid="{00000000-0005-0000-0000-0000AE510000}"/>
    <cellStyle name="Output 9 2 5 3 11" xfId="21030" xr:uid="{00000000-0005-0000-0000-0000AF510000}"/>
    <cellStyle name="Output 9 2 5 3 11 2" xfId="21031" xr:uid="{00000000-0005-0000-0000-0000B0510000}"/>
    <cellStyle name="Output 9 2 5 3 12" xfId="21032" xr:uid="{00000000-0005-0000-0000-0000B1510000}"/>
    <cellStyle name="Output 9 2 5 3 12 2" xfId="21033" xr:uid="{00000000-0005-0000-0000-0000B2510000}"/>
    <cellStyle name="Output 9 2 5 3 13" xfId="21034" xr:uid="{00000000-0005-0000-0000-0000B3510000}"/>
    <cellStyle name="Output 9 2 5 3 13 2" xfId="21035" xr:uid="{00000000-0005-0000-0000-0000B4510000}"/>
    <cellStyle name="Output 9 2 5 3 14" xfId="21036" xr:uid="{00000000-0005-0000-0000-0000B5510000}"/>
    <cellStyle name="Output 9 2 5 3 14 2" xfId="21037" xr:uid="{00000000-0005-0000-0000-0000B6510000}"/>
    <cellStyle name="Output 9 2 5 3 15" xfId="21038" xr:uid="{00000000-0005-0000-0000-0000B7510000}"/>
    <cellStyle name="Output 9 2 5 3 15 2" xfId="21039" xr:uid="{00000000-0005-0000-0000-0000B8510000}"/>
    <cellStyle name="Output 9 2 5 3 16" xfId="21040" xr:uid="{00000000-0005-0000-0000-0000B9510000}"/>
    <cellStyle name="Output 9 2 5 3 2" xfId="21041" xr:uid="{00000000-0005-0000-0000-0000BA510000}"/>
    <cellStyle name="Output 9 2 5 3 2 2" xfId="21042" xr:uid="{00000000-0005-0000-0000-0000BB510000}"/>
    <cellStyle name="Output 9 2 5 3 3" xfId="21043" xr:uid="{00000000-0005-0000-0000-0000BC510000}"/>
    <cellStyle name="Output 9 2 5 3 3 2" xfId="21044" xr:uid="{00000000-0005-0000-0000-0000BD510000}"/>
    <cellStyle name="Output 9 2 5 3 4" xfId="21045" xr:uid="{00000000-0005-0000-0000-0000BE510000}"/>
    <cellStyle name="Output 9 2 5 3 4 2" xfId="21046" xr:uid="{00000000-0005-0000-0000-0000BF510000}"/>
    <cellStyle name="Output 9 2 5 3 5" xfId="21047" xr:uid="{00000000-0005-0000-0000-0000C0510000}"/>
    <cellStyle name="Output 9 2 5 3 5 2" xfId="21048" xr:uid="{00000000-0005-0000-0000-0000C1510000}"/>
    <cellStyle name="Output 9 2 5 3 6" xfId="21049" xr:uid="{00000000-0005-0000-0000-0000C2510000}"/>
    <cellStyle name="Output 9 2 5 3 6 2" xfId="21050" xr:uid="{00000000-0005-0000-0000-0000C3510000}"/>
    <cellStyle name="Output 9 2 5 3 7" xfId="21051" xr:uid="{00000000-0005-0000-0000-0000C4510000}"/>
    <cellStyle name="Output 9 2 5 3 7 2" xfId="21052" xr:uid="{00000000-0005-0000-0000-0000C5510000}"/>
    <cellStyle name="Output 9 2 5 3 8" xfId="21053" xr:uid="{00000000-0005-0000-0000-0000C6510000}"/>
    <cellStyle name="Output 9 2 5 3 8 2" xfId="21054" xr:uid="{00000000-0005-0000-0000-0000C7510000}"/>
    <cellStyle name="Output 9 2 5 3 9" xfId="21055" xr:uid="{00000000-0005-0000-0000-0000C8510000}"/>
    <cellStyle name="Output 9 2 5 3 9 2" xfId="21056" xr:uid="{00000000-0005-0000-0000-0000C9510000}"/>
    <cellStyle name="Output 9 2 5 4" xfId="21057" xr:uid="{00000000-0005-0000-0000-0000CA510000}"/>
    <cellStyle name="Output 9 2 5 4 10" xfId="21058" xr:uid="{00000000-0005-0000-0000-0000CB510000}"/>
    <cellStyle name="Output 9 2 5 4 10 2" xfId="21059" xr:uid="{00000000-0005-0000-0000-0000CC510000}"/>
    <cellStyle name="Output 9 2 5 4 11" xfId="21060" xr:uid="{00000000-0005-0000-0000-0000CD510000}"/>
    <cellStyle name="Output 9 2 5 4 11 2" xfId="21061" xr:uid="{00000000-0005-0000-0000-0000CE510000}"/>
    <cellStyle name="Output 9 2 5 4 12" xfId="21062" xr:uid="{00000000-0005-0000-0000-0000CF510000}"/>
    <cellStyle name="Output 9 2 5 4 12 2" xfId="21063" xr:uid="{00000000-0005-0000-0000-0000D0510000}"/>
    <cellStyle name="Output 9 2 5 4 13" xfId="21064" xr:uid="{00000000-0005-0000-0000-0000D1510000}"/>
    <cellStyle name="Output 9 2 5 4 13 2" xfId="21065" xr:uid="{00000000-0005-0000-0000-0000D2510000}"/>
    <cellStyle name="Output 9 2 5 4 14" xfId="21066" xr:uid="{00000000-0005-0000-0000-0000D3510000}"/>
    <cellStyle name="Output 9 2 5 4 14 2" xfId="21067" xr:uid="{00000000-0005-0000-0000-0000D4510000}"/>
    <cellStyle name="Output 9 2 5 4 15" xfId="21068" xr:uid="{00000000-0005-0000-0000-0000D5510000}"/>
    <cellStyle name="Output 9 2 5 4 15 2" xfId="21069" xr:uid="{00000000-0005-0000-0000-0000D6510000}"/>
    <cellStyle name="Output 9 2 5 4 16" xfId="21070" xr:uid="{00000000-0005-0000-0000-0000D7510000}"/>
    <cellStyle name="Output 9 2 5 4 2" xfId="21071" xr:uid="{00000000-0005-0000-0000-0000D8510000}"/>
    <cellStyle name="Output 9 2 5 4 2 2" xfId="21072" xr:uid="{00000000-0005-0000-0000-0000D9510000}"/>
    <cellStyle name="Output 9 2 5 4 3" xfId="21073" xr:uid="{00000000-0005-0000-0000-0000DA510000}"/>
    <cellStyle name="Output 9 2 5 4 3 2" xfId="21074" xr:uid="{00000000-0005-0000-0000-0000DB510000}"/>
    <cellStyle name="Output 9 2 5 4 4" xfId="21075" xr:uid="{00000000-0005-0000-0000-0000DC510000}"/>
    <cellStyle name="Output 9 2 5 4 4 2" xfId="21076" xr:uid="{00000000-0005-0000-0000-0000DD510000}"/>
    <cellStyle name="Output 9 2 5 4 5" xfId="21077" xr:uid="{00000000-0005-0000-0000-0000DE510000}"/>
    <cellStyle name="Output 9 2 5 4 5 2" xfId="21078" xr:uid="{00000000-0005-0000-0000-0000DF510000}"/>
    <cellStyle name="Output 9 2 5 4 6" xfId="21079" xr:uid="{00000000-0005-0000-0000-0000E0510000}"/>
    <cellStyle name="Output 9 2 5 4 6 2" xfId="21080" xr:uid="{00000000-0005-0000-0000-0000E1510000}"/>
    <cellStyle name="Output 9 2 5 4 7" xfId="21081" xr:uid="{00000000-0005-0000-0000-0000E2510000}"/>
    <cellStyle name="Output 9 2 5 4 7 2" xfId="21082" xr:uid="{00000000-0005-0000-0000-0000E3510000}"/>
    <cellStyle name="Output 9 2 5 4 8" xfId="21083" xr:uid="{00000000-0005-0000-0000-0000E4510000}"/>
    <cellStyle name="Output 9 2 5 4 8 2" xfId="21084" xr:uid="{00000000-0005-0000-0000-0000E5510000}"/>
    <cellStyle name="Output 9 2 5 4 9" xfId="21085" xr:uid="{00000000-0005-0000-0000-0000E6510000}"/>
    <cellStyle name="Output 9 2 5 4 9 2" xfId="21086" xr:uid="{00000000-0005-0000-0000-0000E7510000}"/>
    <cellStyle name="Output 9 2 5 5" xfId="21087" xr:uid="{00000000-0005-0000-0000-0000E8510000}"/>
    <cellStyle name="Output 9 2 5 5 10" xfId="21088" xr:uid="{00000000-0005-0000-0000-0000E9510000}"/>
    <cellStyle name="Output 9 2 5 5 10 2" xfId="21089" xr:uid="{00000000-0005-0000-0000-0000EA510000}"/>
    <cellStyle name="Output 9 2 5 5 11" xfId="21090" xr:uid="{00000000-0005-0000-0000-0000EB510000}"/>
    <cellStyle name="Output 9 2 5 5 11 2" xfId="21091" xr:uid="{00000000-0005-0000-0000-0000EC510000}"/>
    <cellStyle name="Output 9 2 5 5 12" xfId="21092" xr:uid="{00000000-0005-0000-0000-0000ED510000}"/>
    <cellStyle name="Output 9 2 5 5 12 2" xfId="21093" xr:uid="{00000000-0005-0000-0000-0000EE510000}"/>
    <cellStyle name="Output 9 2 5 5 13" xfId="21094" xr:uid="{00000000-0005-0000-0000-0000EF510000}"/>
    <cellStyle name="Output 9 2 5 5 13 2" xfId="21095" xr:uid="{00000000-0005-0000-0000-0000F0510000}"/>
    <cellStyle name="Output 9 2 5 5 14" xfId="21096" xr:uid="{00000000-0005-0000-0000-0000F1510000}"/>
    <cellStyle name="Output 9 2 5 5 14 2" xfId="21097" xr:uid="{00000000-0005-0000-0000-0000F2510000}"/>
    <cellStyle name="Output 9 2 5 5 15" xfId="21098" xr:uid="{00000000-0005-0000-0000-0000F3510000}"/>
    <cellStyle name="Output 9 2 5 5 2" xfId="21099" xr:uid="{00000000-0005-0000-0000-0000F4510000}"/>
    <cellStyle name="Output 9 2 5 5 2 2" xfId="21100" xr:uid="{00000000-0005-0000-0000-0000F5510000}"/>
    <cellStyle name="Output 9 2 5 5 3" xfId="21101" xr:uid="{00000000-0005-0000-0000-0000F6510000}"/>
    <cellStyle name="Output 9 2 5 5 3 2" xfId="21102" xr:uid="{00000000-0005-0000-0000-0000F7510000}"/>
    <cellStyle name="Output 9 2 5 5 4" xfId="21103" xr:uid="{00000000-0005-0000-0000-0000F8510000}"/>
    <cellStyle name="Output 9 2 5 5 4 2" xfId="21104" xr:uid="{00000000-0005-0000-0000-0000F9510000}"/>
    <cellStyle name="Output 9 2 5 5 5" xfId="21105" xr:uid="{00000000-0005-0000-0000-0000FA510000}"/>
    <cellStyle name="Output 9 2 5 5 5 2" xfId="21106" xr:uid="{00000000-0005-0000-0000-0000FB510000}"/>
    <cellStyle name="Output 9 2 5 5 6" xfId="21107" xr:uid="{00000000-0005-0000-0000-0000FC510000}"/>
    <cellStyle name="Output 9 2 5 5 6 2" xfId="21108" xr:uid="{00000000-0005-0000-0000-0000FD510000}"/>
    <cellStyle name="Output 9 2 5 5 7" xfId="21109" xr:uid="{00000000-0005-0000-0000-0000FE510000}"/>
    <cellStyle name="Output 9 2 5 5 7 2" xfId="21110" xr:uid="{00000000-0005-0000-0000-0000FF510000}"/>
    <cellStyle name="Output 9 2 5 5 8" xfId="21111" xr:uid="{00000000-0005-0000-0000-000000520000}"/>
    <cellStyle name="Output 9 2 5 5 8 2" xfId="21112" xr:uid="{00000000-0005-0000-0000-000001520000}"/>
    <cellStyle name="Output 9 2 5 5 9" xfId="21113" xr:uid="{00000000-0005-0000-0000-000002520000}"/>
    <cellStyle name="Output 9 2 5 5 9 2" xfId="21114" xr:uid="{00000000-0005-0000-0000-000003520000}"/>
    <cellStyle name="Output 9 2 5 6" xfId="21115" xr:uid="{00000000-0005-0000-0000-000004520000}"/>
    <cellStyle name="Output 9 2 5 6 2" xfId="21116" xr:uid="{00000000-0005-0000-0000-000005520000}"/>
    <cellStyle name="Output 9 2 5 7" xfId="21117" xr:uid="{00000000-0005-0000-0000-000006520000}"/>
    <cellStyle name="Output 9 2 5 7 2" xfId="21118" xr:uid="{00000000-0005-0000-0000-000007520000}"/>
    <cellStyle name="Output 9 2 5 8" xfId="21119" xr:uid="{00000000-0005-0000-0000-000008520000}"/>
    <cellStyle name="Output 9 2 5 8 2" xfId="21120" xr:uid="{00000000-0005-0000-0000-000009520000}"/>
    <cellStyle name="Output 9 2 5 9" xfId="21121" xr:uid="{00000000-0005-0000-0000-00000A520000}"/>
    <cellStyle name="Output 9 2 5 9 2" xfId="21122" xr:uid="{00000000-0005-0000-0000-00000B520000}"/>
    <cellStyle name="Output 9 2 6" xfId="21123" xr:uid="{00000000-0005-0000-0000-00000C520000}"/>
    <cellStyle name="Output 9 2 6 10" xfId="21124" xr:uid="{00000000-0005-0000-0000-00000D520000}"/>
    <cellStyle name="Output 9 2 6 10 2" xfId="21125" xr:uid="{00000000-0005-0000-0000-00000E520000}"/>
    <cellStyle name="Output 9 2 6 11" xfId="21126" xr:uid="{00000000-0005-0000-0000-00000F520000}"/>
    <cellStyle name="Output 9 2 6 11 2" xfId="21127" xr:uid="{00000000-0005-0000-0000-000010520000}"/>
    <cellStyle name="Output 9 2 6 12" xfId="21128" xr:uid="{00000000-0005-0000-0000-000011520000}"/>
    <cellStyle name="Output 9 2 6 12 2" xfId="21129" xr:uid="{00000000-0005-0000-0000-000012520000}"/>
    <cellStyle name="Output 9 2 6 13" xfId="21130" xr:uid="{00000000-0005-0000-0000-000013520000}"/>
    <cellStyle name="Output 9 2 6 13 2" xfId="21131" xr:uid="{00000000-0005-0000-0000-000014520000}"/>
    <cellStyle name="Output 9 2 6 14" xfId="21132" xr:uid="{00000000-0005-0000-0000-000015520000}"/>
    <cellStyle name="Output 9 2 6 14 2" xfId="21133" xr:uid="{00000000-0005-0000-0000-000016520000}"/>
    <cellStyle name="Output 9 2 6 15" xfId="21134" xr:uid="{00000000-0005-0000-0000-000017520000}"/>
    <cellStyle name="Output 9 2 6 15 2" xfId="21135" xr:uid="{00000000-0005-0000-0000-000018520000}"/>
    <cellStyle name="Output 9 2 6 16" xfId="21136" xr:uid="{00000000-0005-0000-0000-000019520000}"/>
    <cellStyle name="Output 9 2 6 16 2" xfId="21137" xr:uid="{00000000-0005-0000-0000-00001A520000}"/>
    <cellStyle name="Output 9 2 6 17" xfId="21138" xr:uid="{00000000-0005-0000-0000-00001B520000}"/>
    <cellStyle name="Output 9 2 6 17 2" xfId="21139" xr:uid="{00000000-0005-0000-0000-00001C520000}"/>
    <cellStyle name="Output 9 2 6 18" xfId="21140" xr:uid="{00000000-0005-0000-0000-00001D520000}"/>
    <cellStyle name="Output 9 2 6 18 2" xfId="21141" xr:uid="{00000000-0005-0000-0000-00001E520000}"/>
    <cellStyle name="Output 9 2 6 19" xfId="21142" xr:uid="{00000000-0005-0000-0000-00001F520000}"/>
    <cellStyle name="Output 9 2 6 2" xfId="21143" xr:uid="{00000000-0005-0000-0000-000020520000}"/>
    <cellStyle name="Output 9 2 6 2 10" xfId="21144" xr:uid="{00000000-0005-0000-0000-000021520000}"/>
    <cellStyle name="Output 9 2 6 2 10 2" xfId="21145" xr:uid="{00000000-0005-0000-0000-000022520000}"/>
    <cellStyle name="Output 9 2 6 2 11" xfId="21146" xr:uid="{00000000-0005-0000-0000-000023520000}"/>
    <cellStyle name="Output 9 2 6 2 11 2" xfId="21147" xr:uid="{00000000-0005-0000-0000-000024520000}"/>
    <cellStyle name="Output 9 2 6 2 12" xfId="21148" xr:uid="{00000000-0005-0000-0000-000025520000}"/>
    <cellStyle name="Output 9 2 6 2 12 2" xfId="21149" xr:uid="{00000000-0005-0000-0000-000026520000}"/>
    <cellStyle name="Output 9 2 6 2 13" xfId="21150" xr:uid="{00000000-0005-0000-0000-000027520000}"/>
    <cellStyle name="Output 9 2 6 2 13 2" xfId="21151" xr:uid="{00000000-0005-0000-0000-000028520000}"/>
    <cellStyle name="Output 9 2 6 2 14" xfId="21152" xr:uid="{00000000-0005-0000-0000-000029520000}"/>
    <cellStyle name="Output 9 2 6 2 14 2" xfId="21153" xr:uid="{00000000-0005-0000-0000-00002A520000}"/>
    <cellStyle name="Output 9 2 6 2 15" xfId="21154" xr:uid="{00000000-0005-0000-0000-00002B520000}"/>
    <cellStyle name="Output 9 2 6 2 15 2" xfId="21155" xr:uid="{00000000-0005-0000-0000-00002C520000}"/>
    <cellStyle name="Output 9 2 6 2 16" xfId="21156" xr:uid="{00000000-0005-0000-0000-00002D520000}"/>
    <cellStyle name="Output 9 2 6 2 16 2" xfId="21157" xr:uid="{00000000-0005-0000-0000-00002E520000}"/>
    <cellStyle name="Output 9 2 6 2 17" xfId="21158" xr:uid="{00000000-0005-0000-0000-00002F520000}"/>
    <cellStyle name="Output 9 2 6 2 17 2" xfId="21159" xr:uid="{00000000-0005-0000-0000-000030520000}"/>
    <cellStyle name="Output 9 2 6 2 18" xfId="21160" xr:uid="{00000000-0005-0000-0000-000031520000}"/>
    <cellStyle name="Output 9 2 6 2 2" xfId="21161" xr:uid="{00000000-0005-0000-0000-000032520000}"/>
    <cellStyle name="Output 9 2 6 2 2 2" xfId="21162" xr:uid="{00000000-0005-0000-0000-000033520000}"/>
    <cellStyle name="Output 9 2 6 2 3" xfId="21163" xr:uid="{00000000-0005-0000-0000-000034520000}"/>
    <cellStyle name="Output 9 2 6 2 3 2" xfId="21164" xr:uid="{00000000-0005-0000-0000-000035520000}"/>
    <cellStyle name="Output 9 2 6 2 4" xfId="21165" xr:uid="{00000000-0005-0000-0000-000036520000}"/>
    <cellStyle name="Output 9 2 6 2 4 2" xfId="21166" xr:uid="{00000000-0005-0000-0000-000037520000}"/>
    <cellStyle name="Output 9 2 6 2 5" xfId="21167" xr:uid="{00000000-0005-0000-0000-000038520000}"/>
    <cellStyle name="Output 9 2 6 2 5 2" xfId="21168" xr:uid="{00000000-0005-0000-0000-000039520000}"/>
    <cellStyle name="Output 9 2 6 2 6" xfId="21169" xr:uid="{00000000-0005-0000-0000-00003A520000}"/>
    <cellStyle name="Output 9 2 6 2 6 2" xfId="21170" xr:uid="{00000000-0005-0000-0000-00003B520000}"/>
    <cellStyle name="Output 9 2 6 2 7" xfId="21171" xr:uid="{00000000-0005-0000-0000-00003C520000}"/>
    <cellStyle name="Output 9 2 6 2 7 2" xfId="21172" xr:uid="{00000000-0005-0000-0000-00003D520000}"/>
    <cellStyle name="Output 9 2 6 2 8" xfId="21173" xr:uid="{00000000-0005-0000-0000-00003E520000}"/>
    <cellStyle name="Output 9 2 6 2 8 2" xfId="21174" xr:uid="{00000000-0005-0000-0000-00003F520000}"/>
    <cellStyle name="Output 9 2 6 2 9" xfId="21175" xr:uid="{00000000-0005-0000-0000-000040520000}"/>
    <cellStyle name="Output 9 2 6 2 9 2" xfId="21176" xr:uid="{00000000-0005-0000-0000-000041520000}"/>
    <cellStyle name="Output 9 2 6 3" xfId="21177" xr:uid="{00000000-0005-0000-0000-000042520000}"/>
    <cellStyle name="Output 9 2 6 3 10" xfId="21178" xr:uid="{00000000-0005-0000-0000-000043520000}"/>
    <cellStyle name="Output 9 2 6 3 10 2" xfId="21179" xr:uid="{00000000-0005-0000-0000-000044520000}"/>
    <cellStyle name="Output 9 2 6 3 11" xfId="21180" xr:uid="{00000000-0005-0000-0000-000045520000}"/>
    <cellStyle name="Output 9 2 6 3 11 2" xfId="21181" xr:uid="{00000000-0005-0000-0000-000046520000}"/>
    <cellStyle name="Output 9 2 6 3 12" xfId="21182" xr:uid="{00000000-0005-0000-0000-000047520000}"/>
    <cellStyle name="Output 9 2 6 3 12 2" xfId="21183" xr:uid="{00000000-0005-0000-0000-000048520000}"/>
    <cellStyle name="Output 9 2 6 3 13" xfId="21184" xr:uid="{00000000-0005-0000-0000-000049520000}"/>
    <cellStyle name="Output 9 2 6 3 13 2" xfId="21185" xr:uid="{00000000-0005-0000-0000-00004A520000}"/>
    <cellStyle name="Output 9 2 6 3 14" xfId="21186" xr:uid="{00000000-0005-0000-0000-00004B520000}"/>
    <cellStyle name="Output 9 2 6 3 14 2" xfId="21187" xr:uid="{00000000-0005-0000-0000-00004C520000}"/>
    <cellStyle name="Output 9 2 6 3 15" xfId="21188" xr:uid="{00000000-0005-0000-0000-00004D520000}"/>
    <cellStyle name="Output 9 2 6 3 15 2" xfId="21189" xr:uid="{00000000-0005-0000-0000-00004E520000}"/>
    <cellStyle name="Output 9 2 6 3 16" xfId="21190" xr:uid="{00000000-0005-0000-0000-00004F520000}"/>
    <cellStyle name="Output 9 2 6 3 2" xfId="21191" xr:uid="{00000000-0005-0000-0000-000050520000}"/>
    <cellStyle name="Output 9 2 6 3 2 2" xfId="21192" xr:uid="{00000000-0005-0000-0000-000051520000}"/>
    <cellStyle name="Output 9 2 6 3 3" xfId="21193" xr:uid="{00000000-0005-0000-0000-000052520000}"/>
    <cellStyle name="Output 9 2 6 3 3 2" xfId="21194" xr:uid="{00000000-0005-0000-0000-000053520000}"/>
    <cellStyle name="Output 9 2 6 3 4" xfId="21195" xr:uid="{00000000-0005-0000-0000-000054520000}"/>
    <cellStyle name="Output 9 2 6 3 4 2" xfId="21196" xr:uid="{00000000-0005-0000-0000-000055520000}"/>
    <cellStyle name="Output 9 2 6 3 5" xfId="21197" xr:uid="{00000000-0005-0000-0000-000056520000}"/>
    <cellStyle name="Output 9 2 6 3 5 2" xfId="21198" xr:uid="{00000000-0005-0000-0000-000057520000}"/>
    <cellStyle name="Output 9 2 6 3 6" xfId="21199" xr:uid="{00000000-0005-0000-0000-000058520000}"/>
    <cellStyle name="Output 9 2 6 3 6 2" xfId="21200" xr:uid="{00000000-0005-0000-0000-000059520000}"/>
    <cellStyle name="Output 9 2 6 3 7" xfId="21201" xr:uid="{00000000-0005-0000-0000-00005A520000}"/>
    <cellStyle name="Output 9 2 6 3 7 2" xfId="21202" xr:uid="{00000000-0005-0000-0000-00005B520000}"/>
    <cellStyle name="Output 9 2 6 3 8" xfId="21203" xr:uid="{00000000-0005-0000-0000-00005C520000}"/>
    <cellStyle name="Output 9 2 6 3 8 2" xfId="21204" xr:uid="{00000000-0005-0000-0000-00005D520000}"/>
    <cellStyle name="Output 9 2 6 3 9" xfId="21205" xr:uid="{00000000-0005-0000-0000-00005E520000}"/>
    <cellStyle name="Output 9 2 6 3 9 2" xfId="21206" xr:uid="{00000000-0005-0000-0000-00005F520000}"/>
    <cellStyle name="Output 9 2 6 4" xfId="21207" xr:uid="{00000000-0005-0000-0000-000060520000}"/>
    <cellStyle name="Output 9 2 6 4 10" xfId="21208" xr:uid="{00000000-0005-0000-0000-000061520000}"/>
    <cellStyle name="Output 9 2 6 4 10 2" xfId="21209" xr:uid="{00000000-0005-0000-0000-000062520000}"/>
    <cellStyle name="Output 9 2 6 4 11" xfId="21210" xr:uid="{00000000-0005-0000-0000-000063520000}"/>
    <cellStyle name="Output 9 2 6 4 11 2" xfId="21211" xr:uid="{00000000-0005-0000-0000-000064520000}"/>
    <cellStyle name="Output 9 2 6 4 12" xfId="21212" xr:uid="{00000000-0005-0000-0000-000065520000}"/>
    <cellStyle name="Output 9 2 6 4 12 2" xfId="21213" xr:uid="{00000000-0005-0000-0000-000066520000}"/>
    <cellStyle name="Output 9 2 6 4 13" xfId="21214" xr:uid="{00000000-0005-0000-0000-000067520000}"/>
    <cellStyle name="Output 9 2 6 4 13 2" xfId="21215" xr:uid="{00000000-0005-0000-0000-000068520000}"/>
    <cellStyle name="Output 9 2 6 4 14" xfId="21216" xr:uid="{00000000-0005-0000-0000-000069520000}"/>
    <cellStyle name="Output 9 2 6 4 14 2" xfId="21217" xr:uid="{00000000-0005-0000-0000-00006A520000}"/>
    <cellStyle name="Output 9 2 6 4 15" xfId="21218" xr:uid="{00000000-0005-0000-0000-00006B520000}"/>
    <cellStyle name="Output 9 2 6 4 15 2" xfId="21219" xr:uid="{00000000-0005-0000-0000-00006C520000}"/>
    <cellStyle name="Output 9 2 6 4 16" xfId="21220" xr:uid="{00000000-0005-0000-0000-00006D520000}"/>
    <cellStyle name="Output 9 2 6 4 2" xfId="21221" xr:uid="{00000000-0005-0000-0000-00006E520000}"/>
    <cellStyle name="Output 9 2 6 4 2 2" xfId="21222" xr:uid="{00000000-0005-0000-0000-00006F520000}"/>
    <cellStyle name="Output 9 2 6 4 3" xfId="21223" xr:uid="{00000000-0005-0000-0000-000070520000}"/>
    <cellStyle name="Output 9 2 6 4 3 2" xfId="21224" xr:uid="{00000000-0005-0000-0000-000071520000}"/>
    <cellStyle name="Output 9 2 6 4 4" xfId="21225" xr:uid="{00000000-0005-0000-0000-000072520000}"/>
    <cellStyle name="Output 9 2 6 4 4 2" xfId="21226" xr:uid="{00000000-0005-0000-0000-000073520000}"/>
    <cellStyle name="Output 9 2 6 4 5" xfId="21227" xr:uid="{00000000-0005-0000-0000-000074520000}"/>
    <cellStyle name="Output 9 2 6 4 5 2" xfId="21228" xr:uid="{00000000-0005-0000-0000-000075520000}"/>
    <cellStyle name="Output 9 2 6 4 6" xfId="21229" xr:uid="{00000000-0005-0000-0000-000076520000}"/>
    <cellStyle name="Output 9 2 6 4 6 2" xfId="21230" xr:uid="{00000000-0005-0000-0000-000077520000}"/>
    <cellStyle name="Output 9 2 6 4 7" xfId="21231" xr:uid="{00000000-0005-0000-0000-000078520000}"/>
    <cellStyle name="Output 9 2 6 4 7 2" xfId="21232" xr:uid="{00000000-0005-0000-0000-000079520000}"/>
    <cellStyle name="Output 9 2 6 4 8" xfId="21233" xr:uid="{00000000-0005-0000-0000-00007A520000}"/>
    <cellStyle name="Output 9 2 6 4 8 2" xfId="21234" xr:uid="{00000000-0005-0000-0000-00007B520000}"/>
    <cellStyle name="Output 9 2 6 4 9" xfId="21235" xr:uid="{00000000-0005-0000-0000-00007C520000}"/>
    <cellStyle name="Output 9 2 6 4 9 2" xfId="21236" xr:uid="{00000000-0005-0000-0000-00007D520000}"/>
    <cellStyle name="Output 9 2 6 5" xfId="21237" xr:uid="{00000000-0005-0000-0000-00007E520000}"/>
    <cellStyle name="Output 9 2 6 5 10" xfId="21238" xr:uid="{00000000-0005-0000-0000-00007F520000}"/>
    <cellStyle name="Output 9 2 6 5 10 2" xfId="21239" xr:uid="{00000000-0005-0000-0000-000080520000}"/>
    <cellStyle name="Output 9 2 6 5 11" xfId="21240" xr:uid="{00000000-0005-0000-0000-000081520000}"/>
    <cellStyle name="Output 9 2 6 5 11 2" xfId="21241" xr:uid="{00000000-0005-0000-0000-000082520000}"/>
    <cellStyle name="Output 9 2 6 5 12" xfId="21242" xr:uid="{00000000-0005-0000-0000-000083520000}"/>
    <cellStyle name="Output 9 2 6 5 12 2" xfId="21243" xr:uid="{00000000-0005-0000-0000-000084520000}"/>
    <cellStyle name="Output 9 2 6 5 13" xfId="21244" xr:uid="{00000000-0005-0000-0000-000085520000}"/>
    <cellStyle name="Output 9 2 6 5 13 2" xfId="21245" xr:uid="{00000000-0005-0000-0000-000086520000}"/>
    <cellStyle name="Output 9 2 6 5 14" xfId="21246" xr:uid="{00000000-0005-0000-0000-000087520000}"/>
    <cellStyle name="Output 9 2 6 5 14 2" xfId="21247" xr:uid="{00000000-0005-0000-0000-000088520000}"/>
    <cellStyle name="Output 9 2 6 5 15" xfId="21248" xr:uid="{00000000-0005-0000-0000-000089520000}"/>
    <cellStyle name="Output 9 2 6 5 2" xfId="21249" xr:uid="{00000000-0005-0000-0000-00008A520000}"/>
    <cellStyle name="Output 9 2 6 5 2 2" xfId="21250" xr:uid="{00000000-0005-0000-0000-00008B520000}"/>
    <cellStyle name="Output 9 2 6 5 3" xfId="21251" xr:uid="{00000000-0005-0000-0000-00008C520000}"/>
    <cellStyle name="Output 9 2 6 5 3 2" xfId="21252" xr:uid="{00000000-0005-0000-0000-00008D520000}"/>
    <cellStyle name="Output 9 2 6 5 4" xfId="21253" xr:uid="{00000000-0005-0000-0000-00008E520000}"/>
    <cellStyle name="Output 9 2 6 5 4 2" xfId="21254" xr:uid="{00000000-0005-0000-0000-00008F520000}"/>
    <cellStyle name="Output 9 2 6 5 5" xfId="21255" xr:uid="{00000000-0005-0000-0000-000090520000}"/>
    <cellStyle name="Output 9 2 6 5 5 2" xfId="21256" xr:uid="{00000000-0005-0000-0000-000091520000}"/>
    <cellStyle name="Output 9 2 6 5 6" xfId="21257" xr:uid="{00000000-0005-0000-0000-000092520000}"/>
    <cellStyle name="Output 9 2 6 5 6 2" xfId="21258" xr:uid="{00000000-0005-0000-0000-000093520000}"/>
    <cellStyle name="Output 9 2 6 5 7" xfId="21259" xr:uid="{00000000-0005-0000-0000-000094520000}"/>
    <cellStyle name="Output 9 2 6 5 7 2" xfId="21260" xr:uid="{00000000-0005-0000-0000-000095520000}"/>
    <cellStyle name="Output 9 2 6 5 8" xfId="21261" xr:uid="{00000000-0005-0000-0000-000096520000}"/>
    <cellStyle name="Output 9 2 6 5 8 2" xfId="21262" xr:uid="{00000000-0005-0000-0000-000097520000}"/>
    <cellStyle name="Output 9 2 6 5 9" xfId="21263" xr:uid="{00000000-0005-0000-0000-000098520000}"/>
    <cellStyle name="Output 9 2 6 5 9 2" xfId="21264" xr:uid="{00000000-0005-0000-0000-000099520000}"/>
    <cellStyle name="Output 9 2 6 6" xfId="21265" xr:uid="{00000000-0005-0000-0000-00009A520000}"/>
    <cellStyle name="Output 9 2 6 6 2" xfId="21266" xr:uid="{00000000-0005-0000-0000-00009B520000}"/>
    <cellStyle name="Output 9 2 6 7" xfId="21267" xr:uid="{00000000-0005-0000-0000-00009C520000}"/>
    <cellStyle name="Output 9 2 6 7 2" xfId="21268" xr:uid="{00000000-0005-0000-0000-00009D520000}"/>
    <cellStyle name="Output 9 2 6 8" xfId="21269" xr:uid="{00000000-0005-0000-0000-00009E520000}"/>
    <cellStyle name="Output 9 2 6 8 2" xfId="21270" xr:uid="{00000000-0005-0000-0000-00009F520000}"/>
    <cellStyle name="Output 9 2 6 9" xfId="21271" xr:uid="{00000000-0005-0000-0000-0000A0520000}"/>
    <cellStyle name="Output 9 2 6 9 2" xfId="21272" xr:uid="{00000000-0005-0000-0000-0000A1520000}"/>
    <cellStyle name="Output 9 2 7" xfId="21273" xr:uid="{00000000-0005-0000-0000-0000A2520000}"/>
    <cellStyle name="Output 9 2 7 10" xfId="21274" xr:uid="{00000000-0005-0000-0000-0000A3520000}"/>
    <cellStyle name="Output 9 2 7 10 2" xfId="21275" xr:uid="{00000000-0005-0000-0000-0000A4520000}"/>
    <cellStyle name="Output 9 2 7 11" xfId="21276" xr:uid="{00000000-0005-0000-0000-0000A5520000}"/>
    <cellStyle name="Output 9 2 7 11 2" xfId="21277" xr:uid="{00000000-0005-0000-0000-0000A6520000}"/>
    <cellStyle name="Output 9 2 7 12" xfId="21278" xr:uid="{00000000-0005-0000-0000-0000A7520000}"/>
    <cellStyle name="Output 9 2 7 12 2" xfId="21279" xr:uid="{00000000-0005-0000-0000-0000A8520000}"/>
    <cellStyle name="Output 9 2 7 13" xfId="21280" xr:uid="{00000000-0005-0000-0000-0000A9520000}"/>
    <cellStyle name="Output 9 2 7 13 2" xfId="21281" xr:uid="{00000000-0005-0000-0000-0000AA520000}"/>
    <cellStyle name="Output 9 2 7 14" xfId="21282" xr:uid="{00000000-0005-0000-0000-0000AB520000}"/>
    <cellStyle name="Output 9 2 7 14 2" xfId="21283" xr:uid="{00000000-0005-0000-0000-0000AC520000}"/>
    <cellStyle name="Output 9 2 7 15" xfId="21284" xr:uid="{00000000-0005-0000-0000-0000AD520000}"/>
    <cellStyle name="Output 9 2 7 15 2" xfId="21285" xr:uid="{00000000-0005-0000-0000-0000AE520000}"/>
    <cellStyle name="Output 9 2 7 16" xfId="21286" xr:uid="{00000000-0005-0000-0000-0000AF520000}"/>
    <cellStyle name="Output 9 2 7 16 2" xfId="21287" xr:uid="{00000000-0005-0000-0000-0000B0520000}"/>
    <cellStyle name="Output 9 2 7 17" xfId="21288" xr:uid="{00000000-0005-0000-0000-0000B1520000}"/>
    <cellStyle name="Output 9 2 7 17 2" xfId="21289" xr:uid="{00000000-0005-0000-0000-0000B2520000}"/>
    <cellStyle name="Output 9 2 7 18" xfId="21290" xr:uid="{00000000-0005-0000-0000-0000B3520000}"/>
    <cellStyle name="Output 9 2 7 2" xfId="21291" xr:uid="{00000000-0005-0000-0000-0000B4520000}"/>
    <cellStyle name="Output 9 2 7 2 10" xfId="21292" xr:uid="{00000000-0005-0000-0000-0000B5520000}"/>
    <cellStyle name="Output 9 2 7 2 10 2" xfId="21293" xr:uid="{00000000-0005-0000-0000-0000B6520000}"/>
    <cellStyle name="Output 9 2 7 2 11" xfId="21294" xr:uid="{00000000-0005-0000-0000-0000B7520000}"/>
    <cellStyle name="Output 9 2 7 2 11 2" xfId="21295" xr:uid="{00000000-0005-0000-0000-0000B8520000}"/>
    <cellStyle name="Output 9 2 7 2 12" xfId="21296" xr:uid="{00000000-0005-0000-0000-0000B9520000}"/>
    <cellStyle name="Output 9 2 7 2 12 2" xfId="21297" xr:uid="{00000000-0005-0000-0000-0000BA520000}"/>
    <cellStyle name="Output 9 2 7 2 13" xfId="21298" xr:uid="{00000000-0005-0000-0000-0000BB520000}"/>
    <cellStyle name="Output 9 2 7 2 13 2" xfId="21299" xr:uid="{00000000-0005-0000-0000-0000BC520000}"/>
    <cellStyle name="Output 9 2 7 2 14" xfId="21300" xr:uid="{00000000-0005-0000-0000-0000BD520000}"/>
    <cellStyle name="Output 9 2 7 2 14 2" xfId="21301" xr:uid="{00000000-0005-0000-0000-0000BE520000}"/>
    <cellStyle name="Output 9 2 7 2 15" xfId="21302" xr:uid="{00000000-0005-0000-0000-0000BF520000}"/>
    <cellStyle name="Output 9 2 7 2 15 2" xfId="21303" xr:uid="{00000000-0005-0000-0000-0000C0520000}"/>
    <cellStyle name="Output 9 2 7 2 16" xfId="21304" xr:uid="{00000000-0005-0000-0000-0000C1520000}"/>
    <cellStyle name="Output 9 2 7 2 16 2" xfId="21305" xr:uid="{00000000-0005-0000-0000-0000C2520000}"/>
    <cellStyle name="Output 9 2 7 2 17" xfId="21306" xr:uid="{00000000-0005-0000-0000-0000C3520000}"/>
    <cellStyle name="Output 9 2 7 2 17 2" xfId="21307" xr:uid="{00000000-0005-0000-0000-0000C4520000}"/>
    <cellStyle name="Output 9 2 7 2 18" xfId="21308" xr:uid="{00000000-0005-0000-0000-0000C5520000}"/>
    <cellStyle name="Output 9 2 7 2 2" xfId="21309" xr:uid="{00000000-0005-0000-0000-0000C6520000}"/>
    <cellStyle name="Output 9 2 7 2 2 2" xfId="21310" xr:uid="{00000000-0005-0000-0000-0000C7520000}"/>
    <cellStyle name="Output 9 2 7 2 3" xfId="21311" xr:uid="{00000000-0005-0000-0000-0000C8520000}"/>
    <cellStyle name="Output 9 2 7 2 3 2" xfId="21312" xr:uid="{00000000-0005-0000-0000-0000C9520000}"/>
    <cellStyle name="Output 9 2 7 2 4" xfId="21313" xr:uid="{00000000-0005-0000-0000-0000CA520000}"/>
    <cellStyle name="Output 9 2 7 2 4 2" xfId="21314" xr:uid="{00000000-0005-0000-0000-0000CB520000}"/>
    <cellStyle name="Output 9 2 7 2 5" xfId="21315" xr:uid="{00000000-0005-0000-0000-0000CC520000}"/>
    <cellStyle name="Output 9 2 7 2 5 2" xfId="21316" xr:uid="{00000000-0005-0000-0000-0000CD520000}"/>
    <cellStyle name="Output 9 2 7 2 6" xfId="21317" xr:uid="{00000000-0005-0000-0000-0000CE520000}"/>
    <cellStyle name="Output 9 2 7 2 6 2" xfId="21318" xr:uid="{00000000-0005-0000-0000-0000CF520000}"/>
    <cellStyle name="Output 9 2 7 2 7" xfId="21319" xr:uid="{00000000-0005-0000-0000-0000D0520000}"/>
    <cellStyle name="Output 9 2 7 2 7 2" xfId="21320" xr:uid="{00000000-0005-0000-0000-0000D1520000}"/>
    <cellStyle name="Output 9 2 7 2 8" xfId="21321" xr:uid="{00000000-0005-0000-0000-0000D2520000}"/>
    <cellStyle name="Output 9 2 7 2 8 2" xfId="21322" xr:uid="{00000000-0005-0000-0000-0000D3520000}"/>
    <cellStyle name="Output 9 2 7 2 9" xfId="21323" xr:uid="{00000000-0005-0000-0000-0000D4520000}"/>
    <cellStyle name="Output 9 2 7 2 9 2" xfId="21324" xr:uid="{00000000-0005-0000-0000-0000D5520000}"/>
    <cellStyle name="Output 9 2 7 3" xfId="21325" xr:uid="{00000000-0005-0000-0000-0000D6520000}"/>
    <cellStyle name="Output 9 2 7 3 10" xfId="21326" xr:uid="{00000000-0005-0000-0000-0000D7520000}"/>
    <cellStyle name="Output 9 2 7 3 10 2" xfId="21327" xr:uid="{00000000-0005-0000-0000-0000D8520000}"/>
    <cellStyle name="Output 9 2 7 3 11" xfId="21328" xr:uid="{00000000-0005-0000-0000-0000D9520000}"/>
    <cellStyle name="Output 9 2 7 3 11 2" xfId="21329" xr:uid="{00000000-0005-0000-0000-0000DA520000}"/>
    <cellStyle name="Output 9 2 7 3 12" xfId="21330" xr:uid="{00000000-0005-0000-0000-0000DB520000}"/>
    <cellStyle name="Output 9 2 7 3 12 2" xfId="21331" xr:uid="{00000000-0005-0000-0000-0000DC520000}"/>
    <cellStyle name="Output 9 2 7 3 13" xfId="21332" xr:uid="{00000000-0005-0000-0000-0000DD520000}"/>
    <cellStyle name="Output 9 2 7 3 13 2" xfId="21333" xr:uid="{00000000-0005-0000-0000-0000DE520000}"/>
    <cellStyle name="Output 9 2 7 3 14" xfId="21334" xr:uid="{00000000-0005-0000-0000-0000DF520000}"/>
    <cellStyle name="Output 9 2 7 3 14 2" xfId="21335" xr:uid="{00000000-0005-0000-0000-0000E0520000}"/>
    <cellStyle name="Output 9 2 7 3 15" xfId="21336" xr:uid="{00000000-0005-0000-0000-0000E1520000}"/>
    <cellStyle name="Output 9 2 7 3 15 2" xfId="21337" xr:uid="{00000000-0005-0000-0000-0000E2520000}"/>
    <cellStyle name="Output 9 2 7 3 16" xfId="21338" xr:uid="{00000000-0005-0000-0000-0000E3520000}"/>
    <cellStyle name="Output 9 2 7 3 2" xfId="21339" xr:uid="{00000000-0005-0000-0000-0000E4520000}"/>
    <cellStyle name="Output 9 2 7 3 2 2" xfId="21340" xr:uid="{00000000-0005-0000-0000-0000E5520000}"/>
    <cellStyle name="Output 9 2 7 3 3" xfId="21341" xr:uid="{00000000-0005-0000-0000-0000E6520000}"/>
    <cellStyle name="Output 9 2 7 3 3 2" xfId="21342" xr:uid="{00000000-0005-0000-0000-0000E7520000}"/>
    <cellStyle name="Output 9 2 7 3 4" xfId="21343" xr:uid="{00000000-0005-0000-0000-0000E8520000}"/>
    <cellStyle name="Output 9 2 7 3 4 2" xfId="21344" xr:uid="{00000000-0005-0000-0000-0000E9520000}"/>
    <cellStyle name="Output 9 2 7 3 5" xfId="21345" xr:uid="{00000000-0005-0000-0000-0000EA520000}"/>
    <cellStyle name="Output 9 2 7 3 5 2" xfId="21346" xr:uid="{00000000-0005-0000-0000-0000EB520000}"/>
    <cellStyle name="Output 9 2 7 3 6" xfId="21347" xr:uid="{00000000-0005-0000-0000-0000EC520000}"/>
    <cellStyle name="Output 9 2 7 3 6 2" xfId="21348" xr:uid="{00000000-0005-0000-0000-0000ED520000}"/>
    <cellStyle name="Output 9 2 7 3 7" xfId="21349" xr:uid="{00000000-0005-0000-0000-0000EE520000}"/>
    <cellStyle name="Output 9 2 7 3 7 2" xfId="21350" xr:uid="{00000000-0005-0000-0000-0000EF520000}"/>
    <cellStyle name="Output 9 2 7 3 8" xfId="21351" xr:uid="{00000000-0005-0000-0000-0000F0520000}"/>
    <cellStyle name="Output 9 2 7 3 8 2" xfId="21352" xr:uid="{00000000-0005-0000-0000-0000F1520000}"/>
    <cellStyle name="Output 9 2 7 3 9" xfId="21353" xr:uid="{00000000-0005-0000-0000-0000F2520000}"/>
    <cellStyle name="Output 9 2 7 3 9 2" xfId="21354" xr:uid="{00000000-0005-0000-0000-0000F3520000}"/>
    <cellStyle name="Output 9 2 7 4" xfId="21355" xr:uid="{00000000-0005-0000-0000-0000F4520000}"/>
    <cellStyle name="Output 9 2 7 4 10" xfId="21356" xr:uid="{00000000-0005-0000-0000-0000F5520000}"/>
    <cellStyle name="Output 9 2 7 4 10 2" xfId="21357" xr:uid="{00000000-0005-0000-0000-0000F6520000}"/>
    <cellStyle name="Output 9 2 7 4 11" xfId="21358" xr:uid="{00000000-0005-0000-0000-0000F7520000}"/>
    <cellStyle name="Output 9 2 7 4 11 2" xfId="21359" xr:uid="{00000000-0005-0000-0000-0000F8520000}"/>
    <cellStyle name="Output 9 2 7 4 12" xfId="21360" xr:uid="{00000000-0005-0000-0000-0000F9520000}"/>
    <cellStyle name="Output 9 2 7 4 12 2" xfId="21361" xr:uid="{00000000-0005-0000-0000-0000FA520000}"/>
    <cellStyle name="Output 9 2 7 4 13" xfId="21362" xr:uid="{00000000-0005-0000-0000-0000FB520000}"/>
    <cellStyle name="Output 9 2 7 4 13 2" xfId="21363" xr:uid="{00000000-0005-0000-0000-0000FC520000}"/>
    <cellStyle name="Output 9 2 7 4 14" xfId="21364" xr:uid="{00000000-0005-0000-0000-0000FD520000}"/>
    <cellStyle name="Output 9 2 7 4 14 2" xfId="21365" xr:uid="{00000000-0005-0000-0000-0000FE520000}"/>
    <cellStyle name="Output 9 2 7 4 15" xfId="21366" xr:uid="{00000000-0005-0000-0000-0000FF520000}"/>
    <cellStyle name="Output 9 2 7 4 15 2" xfId="21367" xr:uid="{00000000-0005-0000-0000-000000530000}"/>
    <cellStyle name="Output 9 2 7 4 16" xfId="21368" xr:uid="{00000000-0005-0000-0000-000001530000}"/>
    <cellStyle name="Output 9 2 7 4 2" xfId="21369" xr:uid="{00000000-0005-0000-0000-000002530000}"/>
    <cellStyle name="Output 9 2 7 4 2 2" xfId="21370" xr:uid="{00000000-0005-0000-0000-000003530000}"/>
    <cellStyle name="Output 9 2 7 4 3" xfId="21371" xr:uid="{00000000-0005-0000-0000-000004530000}"/>
    <cellStyle name="Output 9 2 7 4 3 2" xfId="21372" xr:uid="{00000000-0005-0000-0000-000005530000}"/>
    <cellStyle name="Output 9 2 7 4 4" xfId="21373" xr:uid="{00000000-0005-0000-0000-000006530000}"/>
    <cellStyle name="Output 9 2 7 4 4 2" xfId="21374" xr:uid="{00000000-0005-0000-0000-000007530000}"/>
    <cellStyle name="Output 9 2 7 4 5" xfId="21375" xr:uid="{00000000-0005-0000-0000-000008530000}"/>
    <cellStyle name="Output 9 2 7 4 5 2" xfId="21376" xr:uid="{00000000-0005-0000-0000-000009530000}"/>
    <cellStyle name="Output 9 2 7 4 6" xfId="21377" xr:uid="{00000000-0005-0000-0000-00000A530000}"/>
    <cellStyle name="Output 9 2 7 4 6 2" xfId="21378" xr:uid="{00000000-0005-0000-0000-00000B530000}"/>
    <cellStyle name="Output 9 2 7 4 7" xfId="21379" xr:uid="{00000000-0005-0000-0000-00000C530000}"/>
    <cellStyle name="Output 9 2 7 4 7 2" xfId="21380" xr:uid="{00000000-0005-0000-0000-00000D530000}"/>
    <cellStyle name="Output 9 2 7 4 8" xfId="21381" xr:uid="{00000000-0005-0000-0000-00000E530000}"/>
    <cellStyle name="Output 9 2 7 4 8 2" xfId="21382" xr:uid="{00000000-0005-0000-0000-00000F530000}"/>
    <cellStyle name="Output 9 2 7 4 9" xfId="21383" xr:uid="{00000000-0005-0000-0000-000010530000}"/>
    <cellStyle name="Output 9 2 7 4 9 2" xfId="21384" xr:uid="{00000000-0005-0000-0000-000011530000}"/>
    <cellStyle name="Output 9 2 7 5" xfId="21385" xr:uid="{00000000-0005-0000-0000-000012530000}"/>
    <cellStyle name="Output 9 2 7 5 10" xfId="21386" xr:uid="{00000000-0005-0000-0000-000013530000}"/>
    <cellStyle name="Output 9 2 7 5 10 2" xfId="21387" xr:uid="{00000000-0005-0000-0000-000014530000}"/>
    <cellStyle name="Output 9 2 7 5 11" xfId="21388" xr:uid="{00000000-0005-0000-0000-000015530000}"/>
    <cellStyle name="Output 9 2 7 5 11 2" xfId="21389" xr:uid="{00000000-0005-0000-0000-000016530000}"/>
    <cellStyle name="Output 9 2 7 5 12" xfId="21390" xr:uid="{00000000-0005-0000-0000-000017530000}"/>
    <cellStyle name="Output 9 2 7 5 12 2" xfId="21391" xr:uid="{00000000-0005-0000-0000-000018530000}"/>
    <cellStyle name="Output 9 2 7 5 13" xfId="21392" xr:uid="{00000000-0005-0000-0000-000019530000}"/>
    <cellStyle name="Output 9 2 7 5 13 2" xfId="21393" xr:uid="{00000000-0005-0000-0000-00001A530000}"/>
    <cellStyle name="Output 9 2 7 5 14" xfId="21394" xr:uid="{00000000-0005-0000-0000-00001B530000}"/>
    <cellStyle name="Output 9 2 7 5 2" xfId="21395" xr:uid="{00000000-0005-0000-0000-00001C530000}"/>
    <cellStyle name="Output 9 2 7 5 2 2" xfId="21396" xr:uid="{00000000-0005-0000-0000-00001D530000}"/>
    <cellStyle name="Output 9 2 7 5 3" xfId="21397" xr:uid="{00000000-0005-0000-0000-00001E530000}"/>
    <cellStyle name="Output 9 2 7 5 3 2" xfId="21398" xr:uid="{00000000-0005-0000-0000-00001F530000}"/>
    <cellStyle name="Output 9 2 7 5 4" xfId="21399" xr:uid="{00000000-0005-0000-0000-000020530000}"/>
    <cellStyle name="Output 9 2 7 5 4 2" xfId="21400" xr:uid="{00000000-0005-0000-0000-000021530000}"/>
    <cellStyle name="Output 9 2 7 5 5" xfId="21401" xr:uid="{00000000-0005-0000-0000-000022530000}"/>
    <cellStyle name="Output 9 2 7 5 5 2" xfId="21402" xr:uid="{00000000-0005-0000-0000-000023530000}"/>
    <cellStyle name="Output 9 2 7 5 6" xfId="21403" xr:uid="{00000000-0005-0000-0000-000024530000}"/>
    <cellStyle name="Output 9 2 7 5 6 2" xfId="21404" xr:uid="{00000000-0005-0000-0000-000025530000}"/>
    <cellStyle name="Output 9 2 7 5 7" xfId="21405" xr:uid="{00000000-0005-0000-0000-000026530000}"/>
    <cellStyle name="Output 9 2 7 5 7 2" xfId="21406" xr:uid="{00000000-0005-0000-0000-000027530000}"/>
    <cellStyle name="Output 9 2 7 5 8" xfId="21407" xr:uid="{00000000-0005-0000-0000-000028530000}"/>
    <cellStyle name="Output 9 2 7 5 8 2" xfId="21408" xr:uid="{00000000-0005-0000-0000-000029530000}"/>
    <cellStyle name="Output 9 2 7 5 9" xfId="21409" xr:uid="{00000000-0005-0000-0000-00002A530000}"/>
    <cellStyle name="Output 9 2 7 5 9 2" xfId="21410" xr:uid="{00000000-0005-0000-0000-00002B530000}"/>
    <cellStyle name="Output 9 2 7 6" xfId="21411" xr:uid="{00000000-0005-0000-0000-00002C530000}"/>
    <cellStyle name="Output 9 2 7 6 2" xfId="21412" xr:uid="{00000000-0005-0000-0000-00002D530000}"/>
    <cellStyle name="Output 9 2 7 7" xfId="21413" xr:uid="{00000000-0005-0000-0000-00002E530000}"/>
    <cellStyle name="Output 9 2 7 7 2" xfId="21414" xr:uid="{00000000-0005-0000-0000-00002F530000}"/>
    <cellStyle name="Output 9 2 7 8" xfId="21415" xr:uid="{00000000-0005-0000-0000-000030530000}"/>
    <cellStyle name="Output 9 2 7 8 2" xfId="21416" xr:uid="{00000000-0005-0000-0000-000031530000}"/>
    <cellStyle name="Output 9 2 7 9" xfId="21417" xr:uid="{00000000-0005-0000-0000-000032530000}"/>
    <cellStyle name="Output 9 2 7 9 2" xfId="21418" xr:uid="{00000000-0005-0000-0000-000033530000}"/>
    <cellStyle name="Output 9 2 8" xfId="21419" xr:uid="{00000000-0005-0000-0000-000034530000}"/>
    <cellStyle name="Output 9 2 8 10" xfId="21420" xr:uid="{00000000-0005-0000-0000-000035530000}"/>
    <cellStyle name="Output 9 2 8 10 2" xfId="21421" xr:uid="{00000000-0005-0000-0000-000036530000}"/>
    <cellStyle name="Output 9 2 8 11" xfId="21422" xr:uid="{00000000-0005-0000-0000-000037530000}"/>
    <cellStyle name="Output 9 2 8 11 2" xfId="21423" xr:uid="{00000000-0005-0000-0000-000038530000}"/>
    <cellStyle name="Output 9 2 8 12" xfId="21424" xr:uid="{00000000-0005-0000-0000-000039530000}"/>
    <cellStyle name="Output 9 2 8 12 2" xfId="21425" xr:uid="{00000000-0005-0000-0000-00003A530000}"/>
    <cellStyle name="Output 9 2 8 13" xfId="21426" xr:uid="{00000000-0005-0000-0000-00003B530000}"/>
    <cellStyle name="Output 9 2 8 13 2" xfId="21427" xr:uid="{00000000-0005-0000-0000-00003C530000}"/>
    <cellStyle name="Output 9 2 8 14" xfId="21428" xr:uid="{00000000-0005-0000-0000-00003D530000}"/>
    <cellStyle name="Output 9 2 8 14 2" xfId="21429" xr:uid="{00000000-0005-0000-0000-00003E530000}"/>
    <cellStyle name="Output 9 2 8 15" xfId="21430" xr:uid="{00000000-0005-0000-0000-00003F530000}"/>
    <cellStyle name="Output 9 2 8 15 2" xfId="21431" xr:uid="{00000000-0005-0000-0000-000040530000}"/>
    <cellStyle name="Output 9 2 8 16" xfId="21432" xr:uid="{00000000-0005-0000-0000-000041530000}"/>
    <cellStyle name="Output 9 2 8 16 2" xfId="21433" xr:uid="{00000000-0005-0000-0000-000042530000}"/>
    <cellStyle name="Output 9 2 8 17" xfId="21434" xr:uid="{00000000-0005-0000-0000-000043530000}"/>
    <cellStyle name="Output 9 2 8 17 2" xfId="21435" xr:uid="{00000000-0005-0000-0000-000044530000}"/>
    <cellStyle name="Output 9 2 8 18" xfId="21436" xr:uid="{00000000-0005-0000-0000-000045530000}"/>
    <cellStyle name="Output 9 2 8 2" xfId="21437" xr:uid="{00000000-0005-0000-0000-000046530000}"/>
    <cellStyle name="Output 9 2 8 2 10" xfId="21438" xr:uid="{00000000-0005-0000-0000-000047530000}"/>
    <cellStyle name="Output 9 2 8 2 10 2" xfId="21439" xr:uid="{00000000-0005-0000-0000-000048530000}"/>
    <cellStyle name="Output 9 2 8 2 11" xfId="21440" xr:uid="{00000000-0005-0000-0000-000049530000}"/>
    <cellStyle name="Output 9 2 8 2 11 2" xfId="21441" xr:uid="{00000000-0005-0000-0000-00004A530000}"/>
    <cellStyle name="Output 9 2 8 2 12" xfId="21442" xr:uid="{00000000-0005-0000-0000-00004B530000}"/>
    <cellStyle name="Output 9 2 8 2 12 2" xfId="21443" xr:uid="{00000000-0005-0000-0000-00004C530000}"/>
    <cellStyle name="Output 9 2 8 2 13" xfId="21444" xr:uid="{00000000-0005-0000-0000-00004D530000}"/>
    <cellStyle name="Output 9 2 8 2 13 2" xfId="21445" xr:uid="{00000000-0005-0000-0000-00004E530000}"/>
    <cellStyle name="Output 9 2 8 2 14" xfId="21446" xr:uid="{00000000-0005-0000-0000-00004F530000}"/>
    <cellStyle name="Output 9 2 8 2 14 2" xfId="21447" xr:uid="{00000000-0005-0000-0000-000050530000}"/>
    <cellStyle name="Output 9 2 8 2 15" xfId="21448" xr:uid="{00000000-0005-0000-0000-000051530000}"/>
    <cellStyle name="Output 9 2 8 2 15 2" xfId="21449" xr:uid="{00000000-0005-0000-0000-000052530000}"/>
    <cellStyle name="Output 9 2 8 2 16" xfId="21450" xr:uid="{00000000-0005-0000-0000-000053530000}"/>
    <cellStyle name="Output 9 2 8 2 16 2" xfId="21451" xr:uid="{00000000-0005-0000-0000-000054530000}"/>
    <cellStyle name="Output 9 2 8 2 17" xfId="21452" xr:uid="{00000000-0005-0000-0000-000055530000}"/>
    <cellStyle name="Output 9 2 8 2 17 2" xfId="21453" xr:uid="{00000000-0005-0000-0000-000056530000}"/>
    <cellStyle name="Output 9 2 8 2 18" xfId="21454" xr:uid="{00000000-0005-0000-0000-000057530000}"/>
    <cellStyle name="Output 9 2 8 2 2" xfId="21455" xr:uid="{00000000-0005-0000-0000-000058530000}"/>
    <cellStyle name="Output 9 2 8 2 2 2" xfId="21456" xr:uid="{00000000-0005-0000-0000-000059530000}"/>
    <cellStyle name="Output 9 2 8 2 3" xfId="21457" xr:uid="{00000000-0005-0000-0000-00005A530000}"/>
    <cellStyle name="Output 9 2 8 2 3 2" xfId="21458" xr:uid="{00000000-0005-0000-0000-00005B530000}"/>
    <cellStyle name="Output 9 2 8 2 4" xfId="21459" xr:uid="{00000000-0005-0000-0000-00005C530000}"/>
    <cellStyle name="Output 9 2 8 2 4 2" xfId="21460" xr:uid="{00000000-0005-0000-0000-00005D530000}"/>
    <cellStyle name="Output 9 2 8 2 5" xfId="21461" xr:uid="{00000000-0005-0000-0000-00005E530000}"/>
    <cellStyle name="Output 9 2 8 2 5 2" xfId="21462" xr:uid="{00000000-0005-0000-0000-00005F530000}"/>
    <cellStyle name="Output 9 2 8 2 6" xfId="21463" xr:uid="{00000000-0005-0000-0000-000060530000}"/>
    <cellStyle name="Output 9 2 8 2 6 2" xfId="21464" xr:uid="{00000000-0005-0000-0000-000061530000}"/>
    <cellStyle name="Output 9 2 8 2 7" xfId="21465" xr:uid="{00000000-0005-0000-0000-000062530000}"/>
    <cellStyle name="Output 9 2 8 2 7 2" xfId="21466" xr:uid="{00000000-0005-0000-0000-000063530000}"/>
    <cellStyle name="Output 9 2 8 2 8" xfId="21467" xr:uid="{00000000-0005-0000-0000-000064530000}"/>
    <cellStyle name="Output 9 2 8 2 8 2" xfId="21468" xr:uid="{00000000-0005-0000-0000-000065530000}"/>
    <cellStyle name="Output 9 2 8 2 9" xfId="21469" xr:uid="{00000000-0005-0000-0000-000066530000}"/>
    <cellStyle name="Output 9 2 8 2 9 2" xfId="21470" xr:uid="{00000000-0005-0000-0000-000067530000}"/>
    <cellStyle name="Output 9 2 8 3" xfId="21471" xr:uid="{00000000-0005-0000-0000-000068530000}"/>
    <cellStyle name="Output 9 2 8 3 10" xfId="21472" xr:uid="{00000000-0005-0000-0000-000069530000}"/>
    <cellStyle name="Output 9 2 8 3 10 2" xfId="21473" xr:uid="{00000000-0005-0000-0000-00006A530000}"/>
    <cellStyle name="Output 9 2 8 3 11" xfId="21474" xr:uid="{00000000-0005-0000-0000-00006B530000}"/>
    <cellStyle name="Output 9 2 8 3 11 2" xfId="21475" xr:uid="{00000000-0005-0000-0000-00006C530000}"/>
    <cellStyle name="Output 9 2 8 3 12" xfId="21476" xr:uid="{00000000-0005-0000-0000-00006D530000}"/>
    <cellStyle name="Output 9 2 8 3 12 2" xfId="21477" xr:uid="{00000000-0005-0000-0000-00006E530000}"/>
    <cellStyle name="Output 9 2 8 3 13" xfId="21478" xr:uid="{00000000-0005-0000-0000-00006F530000}"/>
    <cellStyle name="Output 9 2 8 3 13 2" xfId="21479" xr:uid="{00000000-0005-0000-0000-000070530000}"/>
    <cellStyle name="Output 9 2 8 3 14" xfId="21480" xr:uid="{00000000-0005-0000-0000-000071530000}"/>
    <cellStyle name="Output 9 2 8 3 14 2" xfId="21481" xr:uid="{00000000-0005-0000-0000-000072530000}"/>
    <cellStyle name="Output 9 2 8 3 15" xfId="21482" xr:uid="{00000000-0005-0000-0000-000073530000}"/>
    <cellStyle name="Output 9 2 8 3 15 2" xfId="21483" xr:uid="{00000000-0005-0000-0000-000074530000}"/>
    <cellStyle name="Output 9 2 8 3 16" xfId="21484" xr:uid="{00000000-0005-0000-0000-000075530000}"/>
    <cellStyle name="Output 9 2 8 3 2" xfId="21485" xr:uid="{00000000-0005-0000-0000-000076530000}"/>
    <cellStyle name="Output 9 2 8 3 2 2" xfId="21486" xr:uid="{00000000-0005-0000-0000-000077530000}"/>
    <cellStyle name="Output 9 2 8 3 3" xfId="21487" xr:uid="{00000000-0005-0000-0000-000078530000}"/>
    <cellStyle name="Output 9 2 8 3 3 2" xfId="21488" xr:uid="{00000000-0005-0000-0000-000079530000}"/>
    <cellStyle name="Output 9 2 8 3 4" xfId="21489" xr:uid="{00000000-0005-0000-0000-00007A530000}"/>
    <cellStyle name="Output 9 2 8 3 4 2" xfId="21490" xr:uid="{00000000-0005-0000-0000-00007B530000}"/>
    <cellStyle name="Output 9 2 8 3 5" xfId="21491" xr:uid="{00000000-0005-0000-0000-00007C530000}"/>
    <cellStyle name="Output 9 2 8 3 5 2" xfId="21492" xr:uid="{00000000-0005-0000-0000-00007D530000}"/>
    <cellStyle name="Output 9 2 8 3 6" xfId="21493" xr:uid="{00000000-0005-0000-0000-00007E530000}"/>
    <cellStyle name="Output 9 2 8 3 6 2" xfId="21494" xr:uid="{00000000-0005-0000-0000-00007F530000}"/>
    <cellStyle name="Output 9 2 8 3 7" xfId="21495" xr:uid="{00000000-0005-0000-0000-000080530000}"/>
    <cellStyle name="Output 9 2 8 3 7 2" xfId="21496" xr:uid="{00000000-0005-0000-0000-000081530000}"/>
    <cellStyle name="Output 9 2 8 3 8" xfId="21497" xr:uid="{00000000-0005-0000-0000-000082530000}"/>
    <cellStyle name="Output 9 2 8 3 8 2" xfId="21498" xr:uid="{00000000-0005-0000-0000-000083530000}"/>
    <cellStyle name="Output 9 2 8 3 9" xfId="21499" xr:uid="{00000000-0005-0000-0000-000084530000}"/>
    <cellStyle name="Output 9 2 8 3 9 2" xfId="21500" xr:uid="{00000000-0005-0000-0000-000085530000}"/>
    <cellStyle name="Output 9 2 8 4" xfId="21501" xr:uid="{00000000-0005-0000-0000-000086530000}"/>
    <cellStyle name="Output 9 2 8 4 10" xfId="21502" xr:uid="{00000000-0005-0000-0000-000087530000}"/>
    <cellStyle name="Output 9 2 8 4 10 2" xfId="21503" xr:uid="{00000000-0005-0000-0000-000088530000}"/>
    <cellStyle name="Output 9 2 8 4 11" xfId="21504" xr:uid="{00000000-0005-0000-0000-000089530000}"/>
    <cellStyle name="Output 9 2 8 4 11 2" xfId="21505" xr:uid="{00000000-0005-0000-0000-00008A530000}"/>
    <cellStyle name="Output 9 2 8 4 12" xfId="21506" xr:uid="{00000000-0005-0000-0000-00008B530000}"/>
    <cellStyle name="Output 9 2 8 4 12 2" xfId="21507" xr:uid="{00000000-0005-0000-0000-00008C530000}"/>
    <cellStyle name="Output 9 2 8 4 13" xfId="21508" xr:uid="{00000000-0005-0000-0000-00008D530000}"/>
    <cellStyle name="Output 9 2 8 4 13 2" xfId="21509" xr:uid="{00000000-0005-0000-0000-00008E530000}"/>
    <cellStyle name="Output 9 2 8 4 14" xfId="21510" xr:uid="{00000000-0005-0000-0000-00008F530000}"/>
    <cellStyle name="Output 9 2 8 4 14 2" xfId="21511" xr:uid="{00000000-0005-0000-0000-000090530000}"/>
    <cellStyle name="Output 9 2 8 4 15" xfId="21512" xr:uid="{00000000-0005-0000-0000-000091530000}"/>
    <cellStyle name="Output 9 2 8 4 15 2" xfId="21513" xr:uid="{00000000-0005-0000-0000-000092530000}"/>
    <cellStyle name="Output 9 2 8 4 16" xfId="21514" xr:uid="{00000000-0005-0000-0000-000093530000}"/>
    <cellStyle name="Output 9 2 8 4 2" xfId="21515" xr:uid="{00000000-0005-0000-0000-000094530000}"/>
    <cellStyle name="Output 9 2 8 4 2 2" xfId="21516" xr:uid="{00000000-0005-0000-0000-000095530000}"/>
    <cellStyle name="Output 9 2 8 4 3" xfId="21517" xr:uid="{00000000-0005-0000-0000-000096530000}"/>
    <cellStyle name="Output 9 2 8 4 3 2" xfId="21518" xr:uid="{00000000-0005-0000-0000-000097530000}"/>
    <cellStyle name="Output 9 2 8 4 4" xfId="21519" xr:uid="{00000000-0005-0000-0000-000098530000}"/>
    <cellStyle name="Output 9 2 8 4 4 2" xfId="21520" xr:uid="{00000000-0005-0000-0000-000099530000}"/>
    <cellStyle name="Output 9 2 8 4 5" xfId="21521" xr:uid="{00000000-0005-0000-0000-00009A530000}"/>
    <cellStyle name="Output 9 2 8 4 5 2" xfId="21522" xr:uid="{00000000-0005-0000-0000-00009B530000}"/>
    <cellStyle name="Output 9 2 8 4 6" xfId="21523" xr:uid="{00000000-0005-0000-0000-00009C530000}"/>
    <cellStyle name="Output 9 2 8 4 6 2" xfId="21524" xr:uid="{00000000-0005-0000-0000-00009D530000}"/>
    <cellStyle name="Output 9 2 8 4 7" xfId="21525" xr:uid="{00000000-0005-0000-0000-00009E530000}"/>
    <cellStyle name="Output 9 2 8 4 7 2" xfId="21526" xr:uid="{00000000-0005-0000-0000-00009F530000}"/>
    <cellStyle name="Output 9 2 8 4 8" xfId="21527" xr:uid="{00000000-0005-0000-0000-0000A0530000}"/>
    <cellStyle name="Output 9 2 8 4 8 2" xfId="21528" xr:uid="{00000000-0005-0000-0000-0000A1530000}"/>
    <cellStyle name="Output 9 2 8 4 9" xfId="21529" xr:uid="{00000000-0005-0000-0000-0000A2530000}"/>
    <cellStyle name="Output 9 2 8 4 9 2" xfId="21530" xr:uid="{00000000-0005-0000-0000-0000A3530000}"/>
    <cellStyle name="Output 9 2 8 5" xfId="21531" xr:uid="{00000000-0005-0000-0000-0000A4530000}"/>
    <cellStyle name="Output 9 2 8 5 10" xfId="21532" xr:uid="{00000000-0005-0000-0000-0000A5530000}"/>
    <cellStyle name="Output 9 2 8 5 10 2" xfId="21533" xr:uid="{00000000-0005-0000-0000-0000A6530000}"/>
    <cellStyle name="Output 9 2 8 5 11" xfId="21534" xr:uid="{00000000-0005-0000-0000-0000A7530000}"/>
    <cellStyle name="Output 9 2 8 5 11 2" xfId="21535" xr:uid="{00000000-0005-0000-0000-0000A8530000}"/>
    <cellStyle name="Output 9 2 8 5 12" xfId="21536" xr:uid="{00000000-0005-0000-0000-0000A9530000}"/>
    <cellStyle name="Output 9 2 8 5 12 2" xfId="21537" xr:uid="{00000000-0005-0000-0000-0000AA530000}"/>
    <cellStyle name="Output 9 2 8 5 13" xfId="21538" xr:uid="{00000000-0005-0000-0000-0000AB530000}"/>
    <cellStyle name="Output 9 2 8 5 13 2" xfId="21539" xr:uid="{00000000-0005-0000-0000-0000AC530000}"/>
    <cellStyle name="Output 9 2 8 5 14" xfId="21540" xr:uid="{00000000-0005-0000-0000-0000AD530000}"/>
    <cellStyle name="Output 9 2 8 5 2" xfId="21541" xr:uid="{00000000-0005-0000-0000-0000AE530000}"/>
    <cellStyle name="Output 9 2 8 5 2 2" xfId="21542" xr:uid="{00000000-0005-0000-0000-0000AF530000}"/>
    <cellStyle name="Output 9 2 8 5 3" xfId="21543" xr:uid="{00000000-0005-0000-0000-0000B0530000}"/>
    <cellStyle name="Output 9 2 8 5 3 2" xfId="21544" xr:uid="{00000000-0005-0000-0000-0000B1530000}"/>
    <cellStyle name="Output 9 2 8 5 4" xfId="21545" xr:uid="{00000000-0005-0000-0000-0000B2530000}"/>
    <cellStyle name="Output 9 2 8 5 4 2" xfId="21546" xr:uid="{00000000-0005-0000-0000-0000B3530000}"/>
    <cellStyle name="Output 9 2 8 5 5" xfId="21547" xr:uid="{00000000-0005-0000-0000-0000B4530000}"/>
    <cellStyle name="Output 9 2 8 5 5 2" xfId="21548" xr:uid="{00000000-0005-0000-0000-0000B5530000}"/>
    <cellStyle name="Output 9 2 8 5 6" xfId="21549" xr:uid="{00000000-0005-0000-0000-0000B6530000}"/>
    <cellStyle name="Output 9 2 8 5 6 2" xfId="21550" xr:uid="{00000000-0005-0000-0000-0000B7530000}"/>
    <cellStyle name="Output 9 2 8 5 7" xfId="21551" xr:uid="{00000000-0005-0000-0000-0000B8530000}"/>
    <cellStyle name="Output 9 2 8 5 7 2" xfId="21552" xr:uid="{00000000-0005-0000-0000-0000B9530000}"/>
    <cellStyle name="Output 9 2 8 5 8" xfId="21553" xr:uid="{00000000-0005-0000-0000-0000BA530000}"/>
    <cellStyle name="Output 9 2 8 5 8 2" xfId="21554" xr:uid="{00000000-0005-0000-0000-0000BB530000}"/>
    <cellStyle name="Output 9 2 8 5 9" xfId="21555" xr:uid="{00000000-0005-0000-0000-0000BC530000}"/>
    <cellStyle name="Output 9 2 8 5 9 2" xfId="21556" xr:uid="{00000000-0005-0000-0000-0000BD530000}"/>
    <cellStyle name="Output 9 2 8 6" xfId="21557" xr:uid="{00000000-0005-0000-0000-0000BE530000}"/>
    <cellStyle name="Output 9 2 8 6 2" xfId="21558" xr:uid="{00000000-0005-0000-0000-0000BF530000}"/>
    <cellStyle name="Output 9 2 8 7" xfId="21559" xr:uid="{00000000-0005-0000-0000-0000C0530000}"/>
    <cellStyle name="Output 9 2 8 7 2" xfId="21560" xr:uid="{00000000-0005-0000-0000-0000C1530000}"/>
    <cellStyle name="Output 9 2 8 8" xfId="21561" xr:uid="{00000000-0005-0000-0000-0000C2530000}"/>
    <cellStyle name="Output 9 2 8 8 2" xfId="21562" xr:uid="{00000000-0005-0000-0000-0000C3530000}"/>
    <cellStyle name="Output 9 2 8 9" xfId="21563" xr:uid="{00000000-0005-0000-0000-0000C4530000}"/>
    <cellStyle name="Output 9 2 8 9 2" xfId="21564" xr:uid="{00000000-0005-0000-0000-0000C5530000}"/>
    <cellStyle name="Output 9 2 9" xfId="21565" xr:uid="{00000000-0005-0000-0000-0000C6530000}"/>
    <cellStyle name="Output 9 2 9 10" xfId="21566" xr:uid="{00000000-0005-0000-0000-0000C7530000}"/>
    <cellStyle name="Output 9 2 9 10 2" xfId="21567" xr:uid="{00000000-0005-0000-0000-0000C8530000}"/>
    <cellStyle name="Output 9 2 9 11" xfId="21568" xr:uid="{00000000-0005-0000-0000-0000C9530000}"/>
    <cellStyle name="Output 9 2 9 11 2" xfId="21569" xr:uid="{00000000-0005-0000-0000-0000CA530000}"/>
    <cellStyle name="Output 9 2 9 12" xfId="21570" xr:uid="{00000000-0005-0000-0000-0000CB530000}"/>
    <cellStyle name="Output 9 2 9 12 2" xfId="21571" xr:uid="{00000000-0005-0000-0000-0000CC530000}"/>
    <cellStyle name="Output 9 2 9 13" xfId="21572" xr:uid="{00000000-0005-0000-0000-0000CD530000}"/>
    <cellStyle name="Output 9 2 9 13 2" xfId="21573" xr:uid="{00000000-0005-0000-0000-0000CE530000}"/>
    <cellStyle name="Output 9 2 9 14" xfId="21574" xr:uid="{00000000-0005-0000-0000-0000CF530000}"/>
    <cellStyle name="Output 9 2 9 14 2" xfId="21575" xr:uid="{00000000-0005-0000-0000-0000D0530000}"/>
    <cellStyle name="Output 9 2 9 15" xfId="21576" xr:uid="{00000000-0005-0000-0000-0000D1530000}"/>
    <cellStyle name="Output 9 2 9 15 2" xfId="21577" xr:uid="{00000000-0005-0000-0000-0000D2530000}"/>
    <cellStyle name="Output 9 2 9 16" xfId="21578" xr:uid="{00000000-0005-0000-0000-0000D3530000}"/>
    <cellStyle name="Output 9 2 9 16 2" xfId="21579" xr:uid="{00000000-0005-0000-0000-0000D4530000}"/>
    <cellStyle name="Output 9 2 9 17" xfId="21580" xr:uid="{00000000-0005-0000-0000-0000D5530000}"/>
    <cellStyle name="Output 9 2 9 17 2" xfId="21581" xr:uid="{00000000-0005-0000-0000-0000D6530000}"/>
    <cellStyle name="Output 9 2 9 18" xfId="21582" xr:uid="{00000000-0005-0000-0000-0000D7530000}"/>
    <cellStyle name="Output 9 2 9 2" xfId="21583" xr:uid="{00000000-0005-0000-0000-0000D8530000}"/>
    <cellStyle name="Output 9 2 9 2 2" xfId="21584" xr:uid="{00000000-0005-0000-0000-0000D9530000}"/>
    <cellStyle name="Output 9 2 9 3" xfId="21585" xr:uid="{00000000-0005-0000-0000-0000DA530000}"/>
    <cellStyle name="Output 9 2 9 3 2" xfId="21586" xr:uid="{00000000-0005-0000-0000-0000DB530000}"/>
    <cellStyle name="Output 9 2 9 4" xfId="21587" xr:uid="{00000000-0005-0000-0000-0000DC530000}"/>
    <cellStyle name="Output 9 2 9 4 2" xfId="21588" xr:uid="{00000000-0005-0000-0000-0000DD530000}"/>
    <cellStyle name="Output 9 2 9 5" xfId="21589" xr:uid="{00000000-0005-0000-0000-0000DE530000}"/>
    <cellStyle name="Output 9 2 9 5 2" xfId="21590" xr:uid="{00000000-0005-0000-0000-0000DF530000}"/>
    <cellStyle name="Output 9 2 9 6" xfId="21591" xr:uid="{00000000-0005-0000-0000-0000E0530000}"/>
    <cellStyle name="Output 9 2 9 6 2" xfId="21592" xr:uid="{00000000-0005-0000-0000-0000E1530000}"/>
    <cellStyle name="Output 9 2 9 7" xfId="21593" xr:uid="{00000000-0005-0000-0000-0000E2530000}"/>
    <cellStyle name="Output 9 2 9 7 2" xfId="21594" xr:uid="{00000000-0005-0000-0000-0000E3530000}"/>
    <cellStyle name="Output 9 2 9 8" xfId="21595" xr:uid="{00000000-0005-0000-0000-0000E4530000}"/>
    <cellStyle name="Output 9 2 9 8 2" xfId="21596" xr:uid="{00000000-0005-0000-0000-0000E5530000}"/>
    <cellStyle name="Output 9 2 9 9" xfId="21597" xr:uid="{00000000-0005-0000-0000-0000E6530000}"/>
    <cellStyle name="Output 9 2 9 9 2" xfId="21598" xr:uid="{00000000-0005-0000-0000-0000E7530000}"/>
    <cellStyle name="Output 9 20" xfId="21599" xr:uid="{00000000-0005-0000-0000-0000E8530000}"/>
    <cellStyle name="Output 9 20 2" xfId="21600" xr:uid="{00000000-0005-0000-0000-0000E9530000}"/>
    <cellStyle name="Output 9 21" xfId="21601" xr:uid="{00000000-0005-0000-0000-0000EA530000}"/>
    <cellStyle name="Output 9 21 2" xfId="21602" xr:uid="{00000000-0005-0000-0000-0000EB530000}"/>
    <cellStyle name="Output 9 22" xfId="21603" xr:uid="{00000000-0005-0000-0000-0000EC530000}"/>
    <cellStyle name="Output 9 22 2" xfId="21604" xr:uid="{00000000-0005-0000-0000-0000ED530000}"/>
    <cellStyle name="Output 9 23" xfId="21605" xr:uid="{00000000-0005-0000-0000-0000EE530000}"/>
    <cellStyle name="Output 9 23 2" xfId="21606" xr:uid="{00000000-0005-0000-0000-0000EF530000}"/>
    <cellStyle name="Output 9 24" xfId="21607" xr:uid="{00000000-0005-0000-0000-0000F0530000}"/>
    <cellStyle name="Output 9 24 2" xfId="21608" xr:uid="{00000000-0005-0000-0000-0000F1530000}"/>
    <cellStyle name="Output 9 25" xfId="21609" xr:uid="{00000000-0005-0000-0000-0000F2530000}"/>
    <cellStyle name="Output 9 25 2" xfId="21610" xr:uid="{00000000-0005-0000-0000-0000F3530000}"/>
    <cellStyle name="Output 9 26" xfId="21611" xr:uid="{00000000-0005-0000-0000-0000F4530000}"/>
    <cellStyle name="Output 9 26 2" xfId="21612" xr:uid="{00000000-0005-0000-0000-0000F5530000}"/>
    <cellStyle name="Output 9 27" xfId="21613" xr:uid="{00000000-0005-0000-0000-0000F6530000}"/>
    <cellStyle name="Output 9 27 2" xfId="21614" xr:uid="{00000000-0005-0000-0000-0000F7530000}"/>
    <cellStyle name="Output 9 28" xfId="21615" xr:uid="{00000000-0005-0000-0000-0000F8530000}"/>
    <cellStyle name="Output 9 3" xfId="21616" xr:uid="{00000000-0005-0000-0000-0000F9530000}"/>
    <cellStyle name="Output 9 3 10" xfId="21617" xr:uid="{00000000-0005-0000-0000-0000FA530000}"/>
    <cellStyle name="Output 9 3 10 2" xfId="21618" xr:uid="{00000000-0005-0000-0000-0000FB530000}"/>
    <cellStyle name="Output 9 3 11" xfId="21619" xr:uid="{00000000-0005-0000-0000-0000FC530000}"/>
    <cellStyle name="Output 9 3 11 2" xfId="21620" xr:uid="{00000000-0005-0000-0000-0000FD530000}"/>
    <cellStyle name="Output 9 3 12" xfId="21621" xr:uid="{00000000-0005-0000-0000-0000FE530000}"/>
    <cellStyle name="Output 9 3 12 2" xfId="21622" xr:uid="{00000000-0005-0000-0000-0000FF530000}"/>
    <cellStyle name="Output 9 3 13" xfId="21623" xr:uid="{00000000-0005-0000-0000-000000540000}"/>
    <cellStyle name="Output 9 3 13 2" xfId="21624" xr:uid="{00000000-0005-0000-0000-000001540000}"/>
    <cellStyle name="Output 9 3 14" xfId="21625" xr:uid="{00000000-0005-0000-0000-000002540000}"/>
    <cellStyle name="Output 9 3 14 2" xfId="21626" xr:uid="{00000000-0005-0000-0000-000003540000}"/>
    <cellStyle name="Output 9 3 15" xfId="21627" xr:uid="{00000000-0005-0000-0000-000004540000}"/>
    <cellStyle name="Output 9 3 15 2" xfId="21628" xr:uid="{00000000-0005-0000-0000-000005540000}"/>
    <cellStyle name="Output 9 3 16" xfId="21629" xr:uid="{00000000-0005-0000-0000-000006540000}"/>
    <cellStyle name="Output 9 3 16 2" xfId="21630" xr:uid="{00000000-0005-0000-0000-000007540000}"/>
    <cellStyle name="Output 9 3 17" xfId="21631" xr:uid="{00000000-0005-0000-0000-000008540000}"/>
    <cellStyle name="Output 9 3 17 2" xfId="21632" xr:uid="{00000000-0005-0000-0000-000009540000}"/>
    <cellStyle name="Output 9 3 18" xfId="21633" xr:uid="{00000000-0005-0000-0000-00000A540000}"/>
    <cellStyle name="Output 9 3 18 2" xfId="21634" xr:uid="{00000000-0005-0000-0000-00000B540000}"/>
    <cellStyle name="Output 9 3 19" xfId="21635" xr:uid="{00000000-0005-0000-0000-00000C540000}"/>
    <cellStyle name="Output 9 3 19 2" xfId="21636" xr:uid="{00000000-0005-0000-0000-00000D540000}"/>
    <cellStyle name="Output 9 3 2" xfId="21637" xr:uid="{00000000-0005-0000-0000-00000E540000}"/>
    <cellStyle name="Output 9 3 2 10" xfId="21638" xr:uid="{00000000-0005-0000-0000-00000F540000}"/>
    <cellStyle name="Output 9 3 2 10 2" xfId="21639" xr:uid="{00000000-0005-0000-0000-000010540000}"/>
    <cellStyle name="Output 9 3 2 11" xfId="21640" xr:uid="{00000000-0005-0000-0000-000011540000}"/>
    <cellStyle name="Output 9 3 2 11 2" xfId="21641" xr:uid="{00000000-0005-0000-0000-000012540000}"/>
    <cellStyle name="Output 9 3 2 12" xfId="21642" xr:uid="{00000000-0005-0000-0000-000013540000}"/>
    <cellStyle name="Output 9 3 2 12 2" xfId="21643" xr:uid="{00000000-0005-0000-0000-000014540000}"/>
    <cellStyle name="Output 9 3 2 13" xfId="21644" xr:uid="{00000000-0005-0000-0000-000015540000}"/>
    <cellStyle name="Output 9 3 2 13 2" xfId="21645" xr:uid="{00000000-0005-0000-0000-000016540000}"/>
    <cellStyle name="Output 9 3 2 14" xfId="21646" xr:uid="{00000000-0005-0000-0000-000017540000}"/>
    <cellStyle name="Output 9 3 2 14 2" xfId="21647" xr:uid="{00000000-0005-0000-0000-000018540000}"/>
    <cellStyle name="Output 9 3 2 15" xfId="21648" xr:uid="{00000000-0005-0000-0000-000019540000}"/>
    <cellStyle name="Output 9 3 2 15 2" xfId="21649" xr:uid="{00000000-0005-0000-0000-00001A540000}"/>
    <cellStyle name="Output 9 3 2 16" xfId="21650" xr:uid="{00000000-0005-0000-0000-00001B540000}"/>
    <cellStyle name="Output 9 3 2 16 2" xfId="21651" xr:uid="{00000000-0005-0000-0000-00001C540000}"/>
    <cellStyle name="Output 9 3 2 17" xfId="21652" xr:uid="{00000000-0005-0000-0000-00001D540000}"/>
    <cellStyle name="Output 9 3 2 17 2" xfId="21653" xr:uid="{00000000-0005-0000-0000-00001E540000}"/>
    <cellStyle name="Output 9 3 2 18" xfId="21654" xr:uid="{00000000-0005-0000-0000-00001F540000}"/>
    <cellStyle name="Output 9 3 2 18 2" xfId="21655" xr:uid="{00000000-0005-0000-0000-000020540000}"/>
    <cellStyle name="Output 9 3 2 19" xfId="21656" xr:uid="{00000000-0005-0000-0000-000021540000}"/>
    <cellStyle name="Output 9 3 2 2" xfId="21657" xr:uid="{00000000-0005-0000-0000-000022540000}"/>
    <cellStyle name="Output 9 3 2 2 2" xfId="21658" xr:uid="{00000000-0005-0000-0000-000023540000}"/>
    <cellStyle name="Output 9 3 2 3" xfId="21659" xr:uid="{00000000-0005-0000-0000-000024540000}"/>
    <cellStyle name="Output 9 3 2 3 2" xfId="21660" xr:uid="{00000000-0005-0000-0000-000025540000}"/>
    <cellStyle name="Output 9 3 2 4" xfId="21661" xr:uid="{00000000-0005-0000-0000-000026540000}"/>
    <cellStyle name="Output 9 3 2 4 2" xfId="21662" xr:uid="{00000000-0005-0000-0000-000027540000}"/>
    <cellStyle name="Output 9 3 2 5" xfId="21663" xr:uid="{00000000-0005-0000-0000-000028540000}"/>
    <cellStyle name="Output 9 3 2 5 2" xfId="21664" xr:uid="{00000000-0005-0000-0000-000029540000}"/>
    <cellStyle name="Output 9 3 2 6" xfId="21665" xr:uid="{00000000-0005-0000-0000-00002A540000}"/>
    <cellStyle name="Output 9 3 2 6 2" xfId="21666" xr:uid="{00000000-0005-0000-0000-00002B540000}"/>
    <cellStyle name="Output 9 3 2 7" xfId="21667" xr:uid="{00000000-0005-0000-0000-00002C540000}"/>
    <cellStyle name="Output 9 3 2 7 2" xfId="21668" xr:uid="{00000000-0005-0000-0000-00002D540000}"/>
    <cellStyle name="Output 9 3 2 8" xfId="21669" xr:uid="{00000000-0005-0000-0000-00002E540000}"/>
    <cellStyle name="Output 9 3 2 8 2" xfId="21670" xr:uid="{00000000-0005-0000-0000-00002F540000}"/>
    <cellStyle name="Output 9 3 2 9" xfId="21671" xr:uid="{00000000-0005-0000-0000-000030540000}"/>
    <cellStyle name="Output 9 3 2 9 2" xfId="21672" xr:uid="{00000000-0005-0000-0000-000031540000}"/>
    <cellStyle name="Output 9 3 20" xfId="21673" xr:uid="{00000000-0005-0000-0000-000032540000}"/>
    <cellStyle name="Output 9 3 3" xfId="21674" xr:uid="{00000000-0005-0000-0000-000033540000}"/>
    <cellStyle name="Output 9 3 3 10" xfId="21675" xr:uid="{00000000-0005-0000-0000-000034540000}"/>
    <cellStyle name="Output 9 3 3 10 2" xfId="21676" xr:uid="{00000000-0005-0000-0000-000035540000}"/>
    <cellStyle name="Output 9 3 3 11" xfId="21677" xr:uid="{00000000-0005-0000-0000-000036540000}"/>
    <cellStyle name="Output 9 3 3 11 2" xfId="21678" xr:uid="{00000000-0005-0000-0000-000037540000}"/>
    <cellStyle name="Output 9 3 3 12" xfId="21679" xr:uid="{00000000-0005-0000-0000-000038540000}"/>
    <cellStyle name="Output 9 3 3 12 2" xfId="21680" xr:uid="{00000000-0005-0000-0000-000039540000}"/>
    <cellStyle name="Output 9 3 3 13" xfId="21681" xr:uid="{00000000-0005-0000-0000-00003A540000}"/>
    <cellStyle name="Output 9 3 3 13 2" xfId="21682" xr:uid="{00000000-0005-0000-0000-00003B540000}"/>
    <cellStyle name="Output 9 3 3 14" xfId="21683" xr:uid="{00000000-0005-0000-0000-00003C540000}"/>
    <cellStyle name="Output 9 3 3 14 2" xfId="21684" xr:uid="{00000000-0005-0000-0000-00003D540000}"/>
    <cellStyle name="Output 9 3 3 15" xfId="21685" xr:uid="{00000000-0005-0000-0000-00003E540000}"/>
    <cellStyle name="Output 9 3 3 15 2" xfId="21686" xr:uid="{00000000-0005-0000-0000-00003F540000}"/>
    <cellStyle name="Output 9 3 3 16" xfId="21687" xr:uid="{00000000-0005-0000-0000-000040540000}"/>
    <cellStyle name="Output 9 3 3 16 2" xfId="21688" xr:uid="{00000000-0005-0000-0000-000041540000}"/>
    <cellStyle name="Output 9 3 3 17" xfId="21689" xr:uid="{00000000-0005-0000-0000-000042540000}"/>
    <cellStyle name="Output 9 3 3 17 2" xfId="21690" xr:uid="{00000000-0005-0000-0000-000043540000}"/>
    <cellStyle name="Output 9 3 3 18" xfId="21691" xr:uid="{00000000-0005-0000-0000-000044540000}"/>
    <cellStyle name="Output 9 3 3 18 2" xfId="21692" xr:uid="{00000000-0005-0000-0000-000045540000}"/>
    <cellStyle name="Output 9 3 3 19" xfId="21693" xr:uid="{00000000-0005-0000-0000-000046540000}"/>
    <cellStyle name="Output 9 3 3 2" xfId="21694" xr:uid="{00000000-0005-0000-0000-000047540000}"/>
    <cellStyle name="Output 9 3 3 2 2" xfId="21695" xr:uid="{00000000-0005-0000-0000-000048540000}"/>
    <cellStyle name="Output 9 3 3 3" xfId="21696" xr:uid="{00000000-0005-0000-0000-000049540000}"/>
    <cellStyle name="Output 9 3 3 3 2" xfId="21697" xr:uid="{00000000-0005-0000-0000-00004A540000}"/>
    <cellStyle name="Output 9 3 3 4" xfId="21698" xr:uid="{00000000-0005-0000-0000-00004B540000}"/>
    <cellStyle name="Output 9 3 3 4 2" xfId="21699" xr:uid="{00000000-0005-0000-0000-00004C540000}"/>
    <cellStyle name="Output 9 3 3 5" xfId="21700" xr:uid="{00000000-0005-0000-0000-00004D540000}"/>
    <cellStyle name="Output 9 3 3 5 2" xfId="21701" xr:uid="{00000000-0005-0000-0000-00004E540000}"/>
    <cellStyle name="Output 9 3 3 6" xfId="21702" xr:uid="{00000000-0005-0000-0000-00004F540000}"/>
    <cellStyle name="Output 9 3 3 6 2" xfId="21703" xr:uid="{00000000-0005-0000-0000-000050540000}"/>
    <cellStyle name="Output 9 3 3 7" xfId="21704" xr:uid="{00000000-0005-0000-0000-000051540000}"/>
    <cellStyle name="Output 9 3 3 7 2" xfId="21705" xr:uid="{00000000-0005-0000-0000-000052540000}"/>
    <cellStyle name="Output 9 3 3 8" xfId="21706" xr:uid="{00000000-0005-0000-0000-000053540000}"/>
    <cellStyle name="Output 9 3 3 8 2" xfId="21707" xr:uid="{00000000-0005-0000-0000-000054540000}"/>
    <cellStyle name="Output 9 3 3 9" xfId="21708" xr:uid="{00000000-0005-0000-0000-000055540000}"/>
    <cellStyle name="Output 9 3 3 9 2" xfId="21709" xr:uid="{00000000-0005-0000-0000-000056540000}"/>
    <cellStyle name="Output 9 3 4" xfId="21710" xr:uid="{00000000-0005-0000-0000-000057540000}"/>
    <cellStyle name="Output 9 3 4 10" xfId="21711" xr:uid="{00000000-0005-0000-0000-000058540000}"/>
    <cellStyle name="Output 9 3 4 10 2" xfId="21712" xr:uid="{00000000-0005-0000-0000-000059540000}"/>
    <cellStyle name="Output 9 3 4 11" xfId="21713" xr:uid="{00000000-0005-0000-0000-00005A540000}"/>
    <cellStyle name="Output 9 3 4 11 2" xfId="21714" xr:uid="{00000000-0005-0000-0000-00005B540000}"/>
    <cellStyle name="Output 9 3 4 12" xfId="21715" xr:uid="{00000000-0005-0000-0000-00005C540000}"/>
    <cellStyle name="Output 9 3 4 12 2" xfId="21716" xr:uid="{00000000-0005-0000-0000-00005D540000}"/>
    <cellStyle name="Output 9 3 4 13" xfId="21717" xr:uid="{00000000-0005-0000-0000-00005E540000}"/>
    <cellStyle name="Output 9 3 4 13 2" xfId="21718" xr:uid="{00000000-0005-0000-0000-00005F540000}"/>
    <cellStyle name="Output 9 3 4 14" xfId="21719" xr:uid="{00000000-0005-0000-0000-000060540000}"/>
    <cellStyle name="Output 9 3 4 14 2" xfId="21720" xr:uid="{00000000-0005-0000-0000-000061540000}"/>
    <cellStyle name="Output 9 3 4 15" xfId="21721" xr:uid="{00000000-0005-0000-0000-000062540000}"/>
    <cellStyle name="Output 9 3 4 15 2" xfId="21722" xr:uid="{00000000-0005-0000-0000-000063540000}"/>
    <cellStyle name="Output 9 3 4 16" xfId="21723" xr:uid="{00000000-0005-0000-0000-000064540000}"/>
    <cellStyle name="Output 9 3 4 2" xfId="21724" xr:uid="{00000000-0005-0000-0000-000065540000}"/>
    <cellStyle name="Output 9 3 4 2 2" xfId="21725" xr:uid="{00000000-0005-0000-0000-000066540000}"/>
    <cellStyle name="Output 9 3 4 3" xfId="21726" xr:uid="{00000000-0005-0000-0000-000067540000}"/>
    <cellStyle name="Output 9 3 4 3 2" xfId="21727" xr:uid="{00000000-0005-0000-0000-000068540000}"/>
    <cellStyle name="Output 9 3 4 4" xfId="21728" xr:uid="{00000000-0005-0000-0000-000069540000}"/>
    <cellStyle name="Output 9 3 4 4 2" xfId="21729" xr:uid="{00000000-0005-0000-0000-00006A540000}"/>
    <cellStyle name="Output 9 3 4 5" xfId="21730" xr:uid="{00000000-0005-0000-0000-00006B540000}"/>
    <cellStyle name="Output 9 3 4 5 2" xfId="21731" xr:uid="{00000000-0005-0000-0000-00006C540000}"/>
    <cellStyle name="Output 9 3 4 6" xfId="21732" xr:uid="{00000000-0005-0000-0000-00006D540000}"/>
    <cellStyle name="Output 9 3 4 6 2" xfId="21733" xr:uid="{00000000-0005-0000-0000-00006E540000}"/>
    <cellStyle name="Output 9 3 4 7" xfId="21734" xr:uid="{00000000-0005-0000-0000-00006F540000}"/>
    <cellStyle name="Output 9 3 4 7 2" xfId="21735" xr:uid="{00000000-0005-0000-0000-000070540000}"/>
    <cellStyle name="Output 9 3 4 8" xfId="21736" xr:uid="{00000000-0005-0000-0000-000071540000}"/>
    <cellStyle name="Output 9 3 4 8 2" xfId="21737" xr:uid="{00000000-0005-0000-0000-000072540000}"/>
    <cellStyle name="Output 9 3 4 9" xfId="21738" xr:uid="{00000000-0005-0000-0000-000073540000}"/>
    <cellStyle name="Output 9 3 4 9 2" xfId="21739" xr:uid="{00000000-0005-0000-0000-000074540000}"/>
    <cellStyle name="Output 9 3 5" xfId="21740" xr:uid="{00000000-0005-0000-0000-000075540000}"/>
    <cellStyle name="Output 9 3 5 10" xfId="21741" xr:uid="{00000000-0005-0000-0000-000076540000}"/>
    <cellStyle name="Output 9 3 5 10 2" xfId="21742" xr:uid="{00000000-0005-0000-0000-000077540000}"/>
    <cellStyle name="Output 9 3 5 11" xfId="21743" xr:uid="{00000000-0005-0000-0000-000078540000}"/>
    <cellStyle name="Output 9 3 5 11 2" xfId="21744" xr:uid="{00000000-0005-0000-0000-000079540000}"/>
    <cellStyle name="Output 9 3 5 12" xfId="21745" xr:uid="{00000000-0005-0000-0000-00007A540000}"/>
    <cellStyle name="Output 9 3 5 12 2" xfId="21746" xr:uid="{00000000-0005-0000-0000-00007B540000}"/>
    <cellStyle name="Output 9 3 5 13" xfId="21747" xr:uid="{00000000-0005-0000-0000-00007C540000}"/>
    <cellStyle name="Output 9 3 5 13 2" xfId="21748" xr:uid="{00000000-0005-0000-0000-00007D540000}"/>
    <cellStyle name="Output 9 3 5 14" xfId="21749" xr:uid="{00000000-0005-0000-0000-00007E540000}"/>
    <cellStyle name="Output 9 3 5 14 2" xfId="21750" xr:uid="{00000000-0005-0000-0000-00007F540000}"/>
    <cellStyle name="Output 9 3 5 15" xfId="21751" xr:uid="{00000000-0005-0000-0000-000080540000}"/>
    <cellStyle name="Output 9 3 5 15 2" xfId="21752" xr:uid="{00000000-0005-0000-0000-000081540000}"/>
    <cellStyle name="Output 9 3 5 16" xfId="21753" xr:uid="{00000000-0005-0000-0000-000082540000}"/>
    <cellStyle name="Output 9 3 5 2" xfId="21754" xr:uid="{00000000-0005-0000-0000-000083540000}"/>
    <cellStyle name="Output 9 3 5 2 2" xfId="21755" xr:uid="{00000000-0005-0000-0000-000084540000}"/>
    <cellStyle name="Output 9 3 5 3" xfId="21756" xr:uid="{00000000-0005-0000-0000-000085540000}"/>
    <cellStyle name="Output 9 3 5 3 2" xfId="21757" xr:uid="{00000000-0005-0000-0000-000086540000}"/>
    <cellStyle name="Output 9 3 5 4" xfId="21758" xr:uid="{00000000-0005-0000-0000-000087540000}"/>
    <cellStyle name="Output 9 3 5 4 2" xfId="21759" xr:uid="{00000000-0005-0000-0000-000088540000}"/>
    <cellStyle name="Output 9 3 5 5" xfId="21760" xr:uid="{00000000-0005-0000-0000-000089540000}"/>
    <cellStyle name="Output 9 3 5 5 2" xfId="21761" xr:uid="{00000000-0005-0000-0000-00008A540000}"/>
    <cellStyle name="Output 9 3 5 6" xfId="21762" xr:uid="{00000000-0005-0000-0000-00008B540000}"/>
    <cellStyle name="Output 9 3 5 6 2" xfId="21763" xr:uid="{00000000-0005-0000-0000-00008C540000}"/>
    <cellStyle name="Output 9 3 5 7" xfId="21764" xr:uid="{00000000-0005-0000-0000-00008D540000}"/>
    <cellStyle name="Output 9 3 5 7 2" xfId="21765" xr:uid="{00000000-0005-0000-0000-00008E540000}"/>
    <cellStyle name="Output 9 3 5 8" xfId="21766" xr:uid="{00000000-0005-0000-0000-00008F540000}"/>
    <cellStyle name="Output 9 3 5 8 2" xfId="21767" xr:uid="{00000000-0005-0000-0000-000090540000}"/>
    <cellStyle name="Output 9 3 5 9" xfId="21768" xr:uid="{00000000-0005-0000-0000-000091540000}"/>
    <cellStyle name="Output 9 3 5 9 2" xfId="21769" xr:uid="{00000000-0005-0000-0000-000092540000}"/>
    <cellStyle name="Output 9 3 6" xfId="21770" xr:uid="{00000000-0005-0000-0000-000093540000}"/>
    <cellStyle name="Output 9 3 6 10" xfId="21771" xr:uid="{00000000-0005-0000-0000-000094540000}"/>
    <cellStyle name="Output 9 3 6 10 2" xfId="21772" xr:uid="{00000000-0005-0000-0000-000095540000}"/>
    <cellStyle name="Output 9 3 6 11" xfId="21773" xr:uid="{00000000-0005-0000-0000-000096540000}"/>
    <cellStyle name="Output 9 3 6 11 2" xfId="21774" xr:uid="{00000000-0005-0000-0000-000097540000}"/>
    <cellStyle name="Output 9 3 6 12" xfId="21775" xr:uid="{00000000-0005-0000-0000-000098540000}"/>
    <cellStyle name="Output 9 3 6 12 2" xfId="21776" xr:uid="{00000000-0005-0000-0000-000099540000}"/>
    <cellStyle name="Output 9 3 6 13" xfId="21777" xr:uid="{00000000-0005-0000-0000-00009A540000}"/>
    <cellStyle name="Output 9 3 6 13 2" xfId="21778" xr:uid="{00000000-0005-0000-0000-00009B540000}"/>
    <cellStyle name="Output 9 3 6 14" xfId="21779" xr:uid="{00000000-0005-0000-0000-00009C540000}"/>
    <cellStyle name="Output 9 3 6 14 2" xfId="21780" xr:uid="{00000000-0005-0000-0000-00009D540000}"/>
    <cellStyle name="Output 9 3 6 15" xfId="21781" xr:uid="{00000000-0005-0000-0000-00009E540000}"/>
    <cellStyle name="Output 9 3 6 2" xfId="21782" xr:uid="{00000000-0005-0000-0000-00009F540000}"/>
    <cellStyle name="Output 9 3 6 2 2" xfId="21783" xr:uid="{00000000-0005-0000-0000-0000A0540000}"/>
    <cellStyle name="Output 9 3 6 3" xfId="21784" xr:uid="{00000000-0005-0000-0000-0000A1540000}"/>
    <cellStyle name="Output 9 3 6 3 2" xfId="21785" xr:uid="{00000000-0005-0000-0000-0000A2540000}"/>
    <cellStyle name="Output 9 3 6 4" xfId="21786" xr:uid="{00000000-0005-0000-0000-0000A3540000}"/>
    <cellStyle name="Output 9 3 6 4 2" xfId="21787" xr:uid="{00000000-0005-0000-0000-0000A4540000}"/>
    <cellStyle name="Output 9 3 6 5" xfId="21788" xr:uid="{00000000-0005-0000-0000-0000A5540000}"/>
    <cellStyle name="Output 9 3 6 5 2" xfId="21789" xr:uid="{00000000-0005-0000-0000-0000A6540000}"/>
    <cellStyle name="Output 9 3 6 6" xfId="21790" xr:uid="{00000000-0005-0000-0000-0000A7540000}"/>
    <cellStyle name="Output 9 3 6 6 2" xfId="21791" xr:uid="{00000000-0005-0000-0000-0000A8540000}"/>
    <cellStyle name="Output 9 3 6 7" xfId="21792" xr:uid="{00000000-0005-0000-0000-0000A9540000}"/>
    <cellStyle name="Output 9 3 6 7 2" xfId="21793" xr:uid="{00000000-0005-0000-0000-0000AA540000}"/>
    <cellStyle name="Output 9 3 6 8" xfId="21794" xr:uid="{00000000-0005-0000-0000-0000AB540000}"/>
    <cellStyle name="Output 9 3 6 8 2" xfId="21795" xr:uid="{00000000-0005-0000-0000-0000AC540000}"/>
    <cellStyle name="Output 9 3 6 9" xfId="21796" xr:uid="{00000000-0005-0000-0000-0000AD540000}"/>
    <cellStyle name="Output 9 3 6 9 2" xfId="21797" xr:uid="{00000000-0005-0000-0000-0000AE540000}"/>
    <cellStyle name="Output 9 3 7" xfId="21798" xr:uid="{00000000-0005-0000-0000-0000AF540000}"/>
    <cellStyle name="Output 9 3 7 2" xfId="21799" xr:uid="{00000000-0005-0000-0000-0000B0540000}"/>
    <cellStyle name="Output 9 3 8" xfId="21800" xr:uid="{00000000-0005-0000-0000-0000B1540000}"/>
    <cellStyle name="Output 9 3 8 2" xfId="21801" xr:uid="{00000000-0005-0000-0000-0000B2540000}"/>
    <cellStyle name="Output 9 3 9" xfId="21802" xr:uid="{00000000-0005-0000-0000-0000B3540000}"/>
    <cellStyle name="Output 9 3 9 2" xfId="21803" xr:uid="{00000000-0005-0000-0000-0000B4540000}"/>
    <cellStyle name="Output 9 4" xfId="21804" xr:uid="{00000000-0005-0000-0000-0000B5540000}"/>
    <cellStyle name="Output 9 4 10" xfId="21805" xr:uid="{00000000-0005-0000-0000-0000B6540000}"/>
    <cellStyle name="Output 9 4 10 2" xfId="21806" xr:uid="{00000000-0005-0000-0000-0000B7540000}"/>
    <cellStyle name="Output 9 4 11" xfId="21807" xr:uid="{00000000-0005-0000-0000-0000B8540000}"/>
    <cellStyle name="Output 9 4 11 2" xfId="21808" xr:uid="{00000000-0005-0000-0000-0000B9540000}"/>
    <cellStyle name="Output 9 4 12" xfId="21809" xr:uid="{00000000-0005-0000-0000-0000BA540000}"/>
    <cellStyle name="Output 9 4 12 2" xfId="21810" xr:uid="{00000000-0005-0000-0000-0000BB540000}"/>
    <cellStyle name="Output 9 4 13" xfId="21811" xr:uid="{00000000-0005-0000-0000-0000BC540000}"/>
    <cellStyle name="Output 9 4 13 2" xfId="21812" xr:uid="{00000000-0005-0000-0000-0000BD540000}"/>
    <cellStyle name="Output 9 4 14" xfId="21813" xr:uid="{00000000-0005-0000-0000-0000BE540000}"/>
    <cellStyle name="Output 9 4 14 2" xfId="21814" xr:uid="{00000000-0005-0000-0000-0000BF540000}"/>
    <cellStyle name="Output 9 4 15" xfId="21815" xr:uid="{00000000-0005-0000-0000-0000C0540000}"/>
    <cellStyle name="Output 9 4 15 2" xfId="21816" xr:uid="{00000000-0005-0000-0000-0000C1540000}"/>
    <cellStyle name="Output 9 4 16" xfId="21817" xr:uid="{00000000-0005-0000-0000-0000C2540000}"/>
    <cellStyle name="Output 9 4 16 2" xfId="21818" xr:uid="{00000000-0005-0000-0000-0000C3540000}"/>
    <cellStyle name="Output 9 4 17" xfId="21819" xr:uid="{00000000-0005-0000-0000-0000C4540000}"/>
    <cellStyle name="Output 9 4 17 2" xfId="21820" xr:uid="{00000000-0005-0000-0000-0000C5540000}"/>
    <cellStyle name="Output 9 4 18" xfId="21821" xr:uid="{00000000-0005-0000-0000-0000C6540000}"/>
    <cellStyle name="Output 9 4 18 2" xfId="21822" xr:uid="{00000000-0005-0000-0000-0000C7540000}"/>
    <cellStyle name="Output 9 4 19" xfId="21823" xr:uid="{00000000-0005-0000-0000-0000C8540000}"/>
    <cellStyle name="Output 9 4 19 2" xfId="21824" xr:uid="{00000000-0005-0000-0000-0000C9540000}"/>
    <cellStyle name="Output 9 4 2" xfId="21825" xr:uid="{00000000-0005-0000-0000-0000CA540000}"/>
    <cellStyle name="Output 9 4 2 10" xfId="21826" xr:uid="{00000000-0005-0000-0000-0000CB540000}"/>
    <cellStyle name="Output 9 4 2 10 2" xfId="21827" xr:uid="{00000000-0005-0000-0000-0000CC540000}"/>
    <cellStyle name="Output 9 4 2 11" xfId="21828" xr:uid="{00000000-0005-0000-0000-0000CD540000}"/>
    <cellStyle name="Output 9 4 2 11 2" xfId="21829" xr:uid="{00000000-0005-0000-0000-0000CE540000}"/>
    <cellStyle name="Output 9 4 2 12" xfId="21830" xr:uid="{00000000-0005-0000-0000-0000CF540000}"/>
    <cellStyle name="Output 9 4 2 12 2" xfId="21831" xr:uid="{00000000-0005-0000-0000-0000D0540000}"/>
    <cellStyle name="Output 9 4 2 13" xfId="21832" xr:uid="{00000000-0005-0000-0000-0000D1540000}"/>
    <cellStyle name="Output 9 4 2 13 2" xfId="21833" xr:uid="{00000000-0005-0000-0000-0000D2540000}"/>
    <cellStyle name="Output 9 4 2 14" xfId="21834" xr:uid="{00000000-0005-0000-0000-0000D3540000}"/>
    <cellStyle name="Output 9 4 2 14 2" xfId="21835" xr:uid="{00000000-0005-0000-0000-0000D4540000}"/>
    <cellStyle name="Output 9 4 2 15" xfId="21836" xr:uid="{00000000-0005-0000-0000-0000D5540000}"/>
    <cellStyle name="Output 9 4 2 15 2" xfId="21837" xr:uid="{00000000-0005-0000-0000-0000D6540000}"/>
    <cellStyle name="Output 9 4 2 16" xfId="21838" xr:uid="{00000000-0005-0000-0000-0000D7540000}"/>
    <cellStyle name="Output 9 4 2 16 2" xfId="21839" xr:uid="{00000000-0005-0000-0000-0000D8540000}"/>
    <cellStyle name="Output 9 4 2 17" xfId="21840" xr:uid="{00000000-0005-0000-0000-0000D9540000}"/>
    <cellStyle name="Output 9 4 2 17 2" xfId="21841" xr:uid="{00000000-0005-0000-0000-0000DA540000}"/>
    <cellStyle name="Output 9 4 2 18" xfId="21842" xr:uid="{00000000-0005-0000-0000-0000DB540000}"/>
    <cellStyle name="Output 9 4 2 18 2" xfId="21843" xr:uid="{00000000-0005-0000-0000-0000DC540000}"/>
    <cellStyle name="Output 9 4 2 19" xfId="21844" xr:uid="{00000000-0005-0000-0000-0000DD540000}"/>
    <cellStyle name="Output 9 4 2 2" xfId="21845" xr:uid="{00000000-0005-0000-0000-0000DE540000}"/>
    <cellStyle name="Output 9 4 2 2 2" xfId="21846" xr:uid="{00000000-0005-0000-0000-0000DF540000}"/>
    <cellStyle name="Output 9 4 2 3" xfId="21847" xr:uid="{00000000-0005-0000-0000-0000E0540000}"/>
    <cellStyle name="Output 9 4 2 3 2" xfId="21848" xr:uid="{00000000-0005-0000-0000-0000E1540000}"/>
    <cellStyle name="Output 9 4 2 4" xfId="21849" xr:uid="{00000000-0005-0000-0000-0000E2540000}"/>
    <cellStyle name="Output 9 4 2 4 2" xfId="21850" xr:uid="{00000000-0005-0000-0000-0000E3540000}"/>
    <cellStyle name="Output 9 4 2 5" xfId="21851" xr:uid="{00000000-0005-0000-0000-0000E4540000}"/>
    <cellStyle name="Output 9 4 2 5 2" xfId="21852" xr:uid="{00000000-0005-0000-0000-0000E5540000}"/>
    <cellStyle name="Output 9 4 2 6" xfId="21853" xr:uid="{00000000-0005-0000-0000-0000E6540000}"/>
    <cellStyle name="Output 9 4 2 6 2" xfId="21854" xr:uid="{00000000-0005-0000-0000-0000E7540000}"/>
    <cellStyle name="Output 9 4 2 7" xfId="21855" xr:uid="{00000000-0005-0000-0000-0000E8540000}"/>
    <cellStyle name="Output 9 4 2 7 2" xfId="21856" xr:uid="{00000000-0005-0000-0000-0000E9540000}"/>
    <cellStyle name="Output 9 4 2 8" xfId="21857" xr:uid="{00000000-0005-0000-0000-0000EA540000}"/>
    <cellStyle name="Output 9 4 2 8 2" xfId="21858" xr:uid="{00000000-0005-0000-0000-0000EB540000}"/>
    <cellStyle name="Output 9 4 2 9" xfId="21859" xr:uid="{00000000-0005-0000-0000-0000EC540000}"/>
    <cellStyle name="Output 9 4 2 9 2" xfId="21860" xr:uid="{00000000-0005-0000-0000-0000ED540000}"/>
    <cellStyle name="Output 9 4 20" xfId="21861" xr:uid="{00000000-0005-0000-0000-0000EE540000}"/>
    <cellStyle name="Output 9 4 3" xfId="21862" xr:uid="{00000000-0005-0000-0000-0000EF540000}"/>
    <cellStyle name="Output 9 4 3 10" xfId="21863" xr:uid="{00000000-0005-0000-0000-0000F0540000}"/>
    <cellStyle name="Output 9 4 3 10 2" xfId="21864" xr:uid="{00000000-0005-0000-0000-0000F1540000}"/>
    <cellStyle name="Output 9 4 3 11" xfId="21865" xr:uid="{00000000-0005-0000-0000-0000F2540000}"/>
    <cellStyle name="Output 9 4 3 11 2" xfId="21866" xr:uid="{00000000-0005-0000-0000-0000F3540000}"/>
    <cellStyle name="Output 9 4 3 12" xfId="21867" xr:uid="{00000000-0005-0000-0000-0000F4540000}"/>
    <cellStyle name="Output 9 4 3 12 2" xfId="21868" xr:uid="{00000000-0005-0000-0000-0000F5540000}"/>
    <cellStyle name="Output 9 4 3 13" xfId="21869" xr:uid="{00000000-0005-0000-0000-0000F6540000}"/>
    <cellStyle name="Output 9 4 3 13 2" xfId="21870" xr:uid="{00000000-0005-0000-0000-0000F7540000}"/>
    <cellStyle name="Output 9 4 3 14" xfId="21871" xr:uid="{00000000-0005-0000-0000-0000F8540000}"/>
    <cellStyle name="Output 9 4 3 14 2" xfId="21872" xr:uid="{00000000-0005-0000-0000-0000F9540000}"/>
    <cellStyle name="Output 9 4 3 15" xfId="21873" xr:uid="{00000000-0005-0000-0000-0000FA540000}"/>
    <cellStyle name="Output 9 4 3 15 2" xfId="21874" xr:uid="{00000000-0005-0000-0000-0000FB540000}"/>
    <cellStyle name="Output 9 4 3 16" xfId="21875" xr:uid="{00000000-0005-0000-0000-0000FC540000}"/>
    <cellStyle name="Output 9 4 3 16 2" xfId="21876" xr:uid="{00000000-0005-0000-0000-0000FD540000}"/>
    <cellStyle name="Output 9 4 3 17" xfId="21877" xr:uid="{00000000-0005-0000-0000-0000FE540000}"/>
    <cellStyle name="Output 9 4 3 17 2" xfId="21878" xr:uid="{00000000-0005-0000-0000-0000FF540000}"/>
    <cellStyle name="Output 9 4 3 18" xfId="21879" xr:uid="{00000000-0005-0000-0000-000000550000}"/>
    <cellStyle name="Output 9 4 3 18 2" xfId="21880" xr:uid="{00000000-0005-0000-0000-000001550000}"/>
    <cellStyle name="Output 9 4 3 19" xfId="21881" xr:uid="{00000000-0005-0000-0000-000002550000}"/>
    <cellStyle name="Output 9 4 3 2" xfId="21882" xr:uid="{00000000-0005-0000-0000-000003550000}"/>
    <cellStyle name="Output 9 4 3 2 2" xfId="21883" xr:uid="{00000000-0005-0000-0000-000004550000}"/>
    <cellStyle name="Output 9 4 3 3" xfId="21884" xr:uid="{00000000-0005-0000-0000-000005550000}"/>
    <cellStyle name="Output 9 4 3 3 2" xfId="21885" xr:uid="{00000000-0005-0000-0000-000006550000}"/>
    <cellStyle name="Output 9 4 3 4" xfId="21886" xr:uid="{00000000-0005-0000-0000-000007550000}"/>
    <cellStyle name="Output 9 4 3 4 2" xfId="21887" xr:uid="{00000000-0005-0000-0000-000008550000}"/>
    <cellStyle name="Output 9 4 3 5" xfId="21888" xr:uid="{00000000-0005-0000-0000-000009550000}"/>
    <cellStyle name="Output 9 4 3 5 2" xfId="21889" xr:uid="{00000000-0005-0000-0000-00000A550000}"/>
    <cellStyle name="Output 9 4 3 6" xfId="21890" xr:uid="{00000000-0005-0000-0000-00000B550000}"/>
    <cellStyle name="Output 9 4 3 6 2" xfId="21891" xr:uid="{00000000-0005-0000-0000-00000C550000}"/>
    <cellStyle name="Output 9 4 3 7" xfId="21892" xr:uid="{00000000-0005-0000-0000-00000D550000}"/>
    <cellStyle name="Output 9 4 3 7 2" xfId="21893" xr:uid="{00000000-0005-0000-0000-00000E550000}"/>
    <cellStyle name="Output 9 4 3 8" xfId="21894" xr:uid="{00000000-0005-0000-0000-00000F550000}"/>
    <cellStyle name="Output 9 4 3 8 2" xfId="21895" xr:uid="{00000000-0005-0000-0000-000010550000}"/>
    <cellStyle name="Output 9 4 3 9" xfId="21896" xr:uid="{00000000-0005-0000-0000-000011550000}"/>
    <cellStyle name="Output 9 4 3 9 2" xfId="21897" xr:uid="{00000000-0005-0000-0000-000012550000}"/>
    <cellStyle name="Output 9 4 4" xfId="21898" xr:uid="{00000000-0005-0000-0000-000013550000}"/>
    <cellStyle name="Output 9 4 4 10" xfId="21899" xr:uid="{00000000-0005-0000-0000-000014550000}"/>
    <cellStyle name="Output 9 4 4 10 2" xfId="21900" xr:uid="{00000000-0005-0000-0000-000015550000}"/>
    <cellStyle name="Output 9 4 4 11" xfId="21901" xr:uid="{00000000-0005-0000-0000-000016550000}"/>
    <cellStyle name="Output 9 4 4 11 2" xfId="21902" xr:uid="{00000000-0005-0000-0000-000017550000}"/>
    <cellStyle name="Output 9 4 4 12" xfId="21903" xr:uid="{00000000-0005-0000-0000-000018550000}"/>
    <cellStyle name="Output 9 4 4 12 2" xfId="21904" xr:uid="{00000000-0005-0000-0000-000019550000}"/>
    <cellStyle name="Output 9 4 4 13" xfId="21905" xr:uid="{00000000-0005-0000-0000-00001A550000}"/>
    <cellStyle name="Output 9 4 4 13 2" xfId="21906" xr:uid="{00000000-0005-0000-0000-00001B550000}"/>
    <cellStyle name="Output 9 4 4 14" xfId="21907" xr:uid="{00000000-0005-0000-0000-00001C550000}"/>
    <cellStyle name="Output 9 4 4 14 2" xfId="21908" xr:uid="{00000000-0005-0000-0000-00001D550000}"/>
    <cellStyle name="Output 9 4 4 15" xfId="21909" xr:uid="{00000000-0005-0000-0000-00001E550000}"/>
    <cellStyle name="Output 9 4 4 15 2" xfId="21910" xr:uid="{00000000-0005-0000-0000-00001F550000}"/>
    <cellStyle name="Output 9 4 4 16" xfId="21911" xr:uid="{00000000-0005-0000-0000-000020550000}"/>
    <cellStyle name="Output 9 4 4 2" xfId="21912" xr:uid="{00000000-0005-0000-0000-000021550000}"/>
    <cellStyle name="Output 9 4 4 2 2" xfId="21913" xr:uid="{00000000-0005-0000-0000-000022550000}"/>
    <cellStyle name="Output 9 4 4 3" xfId="21914" xr:uid="{00000000-0005-0000-0000-000023550000}"/>
    <cellStyle name="Output 9 4 4 3 2" xfId="21915" xr:uid="{00000000-0005-0000-0000-000024550000}"/>
    <cellStyle name="Output 9 4 4 4" xfId="21916" xr:uid="{00000000-0005-0000-0000-000025550000}"/>
    <cellStyle name="Output 9 4 4 4 2" xfId="21917" xr:uid="{00000000-0005-0000-0000-000026550000}"/>
    <cellStyle name="Output 9 4 4 5" xfId="21918" xr:uid="{00000000-0005-0000-0000-000027550000}"/>
    <cellStyle name="Output 9 4 4 5 2" xfId="21919" xr:uid="{00000000-0005-0000-0000-000028550000}"/>
    <cellStyle name="Output 9 4 4 6" xfId="21920" xr:uid="{00000000-0005-0000-0000-000029550000}"/>
    <cellStyle name="Output 9 4 4 6 2" xfId="21921" xr:uid="{00000000-0005-0000-0000-00002A550000}"/>
    <cellStyle name="Output 9 4 4 7" xfId="21922" xr:uid="{00000000-0005-0000-0000-00002B550000}"/>
    <cellStyle name="Output 9 4 4 7 2" xfId="21923" xr:uid="{00000000-0005-0000-0000-00002C550000}"/>
    <cellStyle name="Output 9 4 4 8" xfId="21924" xr:uid="{00000000-0005-0000-0000-00002D550000}"/>
    <cellStyle name="Output 9 4 4 8 2" xfId="21925" xr:uid="{00000000-0005-0000-0000-00002E550000}"/>
    <cellStyle name="Output 9 4 4 9" xfId="21926" xr:uid="{00000000-0005-0000-0000-00002F550000}"/>
    <cellStyle name="Output 9 4 4 9 2" xfId="21927" xr:uid="{00000000-0005-0000-0000-000030550000}"/>
    <cellStyle name="Output 9 4 5" xfId="21928" xr:uid="{00000000-0005-0000-0000-000031550000}"/>
    <cellStyle name="Output 9 4 5 10" xfId="21929" xr:uid="{00000000-0005-0000-0000-000032550000}"/>
    <cellStyle name="Output 9 4 5 10 2" xfId="21930" xr:uid="{00000000-0005-0000-0000-000033550000}"/>
    <cellStyle name="Output 9 4 5 11" xfId="21931" xr:uid="{00000000-0005-0000-0000-000034550000}"/>
    <cellStyle name="Output 9 4 5 11 2" xfId="21932" xr:uid="{00000000-0005-0000-0000-000035550000}"/>
    <cellStyle name="Output 9 4 5 12" xfId="21933" xr:uid="{00000000-0005-0000-0000-000036550000}"/>
    <cellStyle name="Output 9 4 5 12 2" xfId="21934" xr:uid="{00000000-0005-0000-0000-000037550000}"/>
    <cellStyle name="Output 9 4 5 13" xfId="21935" xr:uid="{00000000-0005-0000-0000-000038550000}"/>
    <cellStyle name="Output 9 4 5 13 2" xfId="21936" xr:uid="{00000000-0005-0000-0000-000039550000}"/>
    <cellStyle name="Output 9 4 5 14" xfId="21937" xr:uid="{00000000-0005-0000-0000-00003A550000}"/>
    <cellStyle name="Output 9 4 5 14 2" xfId="21938" xr:uid="{00000000-0005-0000-0000-00003B550000}"/>
    <cellStyle name="Output 9 4 5 15" xfId="21939" xr:uid="{00000000-0005-0000-0000-00003C550000}"/>
    <cellStyle name="Output 9 4 5 15 2" xfId="21940" xr:uid="{00000000-0005-0000-0000-00003D550000}"/>
    <cellStyle name="Output 9 4 5 16" xfId="21941" xr:uid="{00000000-0005-0000-0000-00003E550000}"/>
    <cellStyle name="Output 9 4 5 2" xfId="21942" xr:uid="{00000000-0005-0000-0000-00003F550000}"/>
    <cellStyle name="Output 9 4 5 2 2" xfId="21943" xr:uid="{00000000-0005-0000-0000-000040550000}"/>
    <cellStyle name="Output 9 4 5 3" xfId="21944" xr:uid="{00000000-0005-0000-0000-000041550000}"/>
    <cellStyle name="Output 9 4 5 3 2" xfId="21945" xr:uid="{00000000-0005-0000-0000-000042550000}"/>
    <cellStyle name="Output 9 4 5 4" xfId="21946" xr:uid="{00000000-0005-0000-0000-000043550000}"/>
    <cellStyle name="Output 9 4 5 4 2" xfId="21947" xr:uid="{00000000-0005-0000-0000-000044550000}"/>
    <cellStyle name="Output 9 4 5 5" xfId="21948" xr:uid="{00000000-0005-0000-0000-000045550000}"/>
    <cellStyle name="Output 9 4 5 5 2" xfId="21949" xr:uid="{00000000-0005-0000-0000-000046550000}"/>
    <cellStyle name="Output 9 4 5 6" xfId="21950" xr:uid="{00000000-0005-0000-0000-000047550000}"/>
    <cellStyle name="Output 9 4 5 6 2" xfId="21951" xr:uid="{00000000-0005-0000-0000-000048550000}"/>
    <cellStyle name="Output 9 4 5 7" xfId="21952" xr:uid="{00000000-0005-0000-0000-000049550000}"/>
    <cellStyle name="Output 9 4 5 7 2" xfId="21953" xr:uid="{00000000-0005-0000-0000-00004A550000}"/>
    <cellStyle name="Output 9 4 5 8" xfId="21954" xr:uid="{00000000-0005-0000-0000-00004B550000}"/>
    <cellStyle name="Output 9 4 5 8 2" xfId="21955" xr:uid="{00000000-0005-0000-0000-00004C550000}"/>
    <cellStyle name="Output 9 4 5 9" xfId="21956" xr:uid="{00000000-0005-0000-0000-00004D550000}"/>
    <cellStyle name="Output 9 4 5 9 2" xfId="21957" xr:uid="{00000000-0005-0000-0000-00004E550000}"/>
    <cellStyle name="Output 9 4 6" xfId="21958" xr:uid="{00000000-0005-0000-0000-00004F550000}"/>
    <cellStyle name="Output 9 4 6 10" xfId="21959" xr:uid="{00000000-0005-0000-0000-000050550000}"/>
    <cellStyle name="Output 9 4 6 10 2" xfId="21960" xr:uid="{00000000-0005-0000-0000-000051550000}"/>
    <cellStyle name="Output 9 4 6 11" xfId="21961" xr:uid="{00000000-0005-0000-0000-000052550000}"/>
    <cellStyle name="Output 9 4 6 11 2" xfId="21962" xr:uid="{00000000-0005-0000-0000-000053550000}"/>
    <cellStyle name="Output 9 4 6 12" xfId="21963" xr:uid="{00000000-0005-0000-0000-000054550000}"/>
    <cellStyle name="Output 9 4 6 12 2" xfId="21964" xr:uid="{00000000-0005-0000-0000-000055550000}"/>
    <cellStyle name="Output 9 4 6 13" xfId="21965" xr:uid="{00000000-0005-0000-0000-000056550000}"/>
    <cellStyle name="Output 9 4 6 13 2" xfId="21966" xr:uid="{00000000-0005-0000-0000-000057550000}"/>
    <cellStyle name="Output 9 4 6 14" xfId="21967" xr:uid="{00000000-0005-0000-0000-000058550000}"/>
    <cellStyle name="Output 9 4 6 14 2" xfId="21968" xr:uid="{00000000-0005-0000-0000-000059550000}"/>
    <cellStyle name="Output 9 4 6 15" xfId="21969" xr:uid="{00000000-0005-0000-0000-00005A550000}"/>
    <cellStyle name="Output 9 4 6 2" xfId="21970" xr:uid="{00000000-0005-0000-0000-00005B550000}"/>
    <cellStyle name="Output 9 4 6 2 2" xfId="21971" xr:uid="{00000000-0005-0000-0000-00005C550000}"/>
    <cellStyle name="Output 9 4 6 3" xfId="21972" xr:uid="{00000000-0005-0000-0000-00005D550000}"/>
    <cellStyle name="Output 9 4 6 3 2" xfId="21973" xr:uid="{00000000-0005-0000-0000-00005E550000}"/>
    <cellStyle name="Output 9 4 6 4" xfId="21974" xr:uid="{00000000-0005-0000-0000-00005F550000}"/>
    <cellStyle name="Output 9 4 6 4 2" xfId="21975" xr:uid="{00000000-0005-0000-0000-000060550000}"/>
    <cellStyle name="Output 9 4 6 5" xfId="21976" xr:uid="{00000000-0005-0000-0000-000061550000}"/>
    <cellStyle name="Output 9 4 6 5 2" xfId="21977" xr:uid="{00000000-0005-0000-0000-000062550000}"/>
    <cellStyle name="Output 9 4 6 6" xfId="21978" xr:uid="{00000000-0005-0000-0000-000063550000}"/>
    <cellStyle name="Output 9 4 6 6 2" xfId="21979" xr:uid="{00000000-0005-0000-0000-000064550000}"/>
    <cellStyle name="Output 9 4 6 7" xfId="21980" xr:uid="{00000000-0005-0000-0000-000065550000}"/>
    <cellStyle name="Output 9 4 6 7 2" xfId="21981" xr:uid="{00000000-0005-0000-0000-000066550000}"/>
    <cellStyle name="Output 9 4 6 8" xfId="21982" xr:uid="{00000000-0005-0000-0000-000067550000}"/>
    <cellStyle name="Output 9 4 6 8 2" xfId="21983" xr:uid="{00000000-0005-0000-0000-000068550000}"/>
    <cellStyle name="Output 9 4 6 9" xfId="21984" xr:uid="{00000000-0005-0000-0000-000069550000}"/>
    <cellStyle name="Output 9 4 6 9 2" xfId="21985" xr:uid="{00000000-0005-0000-0000-00006A550000}"/>
    <cellStyle name="Output 9 4 7" xfId="21986" xr:uid="{00000000-0005-0000-0000-00006B550000}"/>
    <cellStyle name="Output 9 4 7 2" xfId="21987" xr:uid="{00000000-0005-0000-0000-00006C550000}"/>
    <cellStyle name="Output 9 4 8" xfId="21988" xr:uid="{00000000-0005-0000-0000-00006D550000}"/>
    <cellStyle name="Output 9 4 8 2" xfId="21989" xr:uid="{00000000-0005-0000-0000-00006E550000}"/>
    <cellStyle name="Output 9 4 9" xfId="21990" xr:uid="{00000000-0005-0000-0000-00006F550000}"/>
    <cellStyle name="Output 9 4 9 2" xfId="21991" xr:uid="{00000000-0005-0000-0000-000070550000}"/>
    <cellStyle name="Output 9 5" xfId="21992" xr:uid="{00000000-0005-0000-0000-000071550000}"/>
    <cellStyle name="Output 9 5 10" xfId="21993" xr:uid="{00000000-0005-0000-0000-000072550000}"/>
    <cellStyle name="Output 9 5 10 2" xfId="21994" xr:uid="{00000000-0005-0000-0000-000073550000}"/>
    <cellStyle name="Output 9 5 11" xfId="21995" xr:uid="{00000000-0005-0000-0000-000074550000}"/>
    <cellStyle name="Output 9 5 11 2" xfId="21996" xr:uid="{00000000-0005-0000-0000-000075550000}"/>
    <cellStyle name="Output 9 5 12" xfId="21997" xr:uid="{00000000-0005-0000-0000-000076550000}"/>
    <cellStyle name="Output 9 5 12 2" xfId="21998" xr:uid="{00000000-0005-0000-0000-000077550000}"/>
    <cellStyle name="Output 9 5 13" xfId="21999" xr:uid="{00000000-0005-0000-0000-000078550000}"/>
    <cellStyle name="Output 9 5 13 2" xfId="22000" xr:uid="{00000000-0005-0000-0000-000079550000}"/>
    <cellStyle name="Output 9 5 14" xfId="22001" xr:uid="{00000000-0005-0000-0000-00007A550000}"/>
    <cellStyle name="Output 9 5 14 2" xfId="22002" xr:uid="{00000000-0005-0000-0000-00007B550000}"/>
    <cellStyle name="Output 9 5 15" xfId="22003" xr:uid="{00000000-0005-0000-0000-00007C550000}"/>
    <cellStyle name="Output 9 5 15 2" xfId="22004" xr:uid="{00000000-0005-0000-0000-00007D550000}"/>
    <cellStyle name="Output 9 5 16" xfId="22005" xr:uid="{00000000-0005-0000-0000-00007E550000}"/>
    <cellStyle name="Output 9 5 16 2" xfId="22006" xr:uid="{00000000-0005-0000-0000-00007F550000}"/>
    <cellStyle name="Output 9 5 17" xfId="22007" xr:uid="{00000000-0005-0000-0000-000080550000}"/>
    <cellStyle name="Output 9 5 17 2" xfId="22008" xr:uid="{00000000-0005-0000-0000-000081550000}"/>
    <cellStyle name="Output 9 5 18" xfId="22009" xr:uid="{00000000-0005-0000-0000-000082550000}"/>
    <cellStyle name="Output 9 5 18 2" xfId="22010" xr:uid="{00000000-0005-0000-0000-000083550000}"/>
    <cellStyle name="Output 9 5 19" xfId="22011" xr:uid="{00000000-0005-0000-0000-000084550000}"/>
    <cellStyle name="Output 9 5 19 2" xfId="22012" xr:uid="{00000000-0005-0000-0000-000085550000}"/>
    <cellStyle name="Output 9 5 2" xfId="22013" xr:uid="{00000000-0005-0000-0000-000086550000}"/>
    <cellStyle name="Output 9 5 2 10" xfId="22014" xr:uid="{00000000-0005-0000-0000-000087550000}"/>
    <cellStyle name="Output 9 5 2 10 2" xfId="22015" xr:uid="{00000000-0005-0000-0000-000088550000}"/>
    <cellStyle name="Output 9 5 2 11" xfId="22016" xr:uid="{00000000-0005-0000-0000-000089550000}"/>
    <cellStyle name="Output 9 5 2 11 2" xfId="22017" xr:uid="{00000000-0005-0000-0000-00008A550000}"/>
    <cellStyle name="Output 9 5 2 12" xfId="22018" xr:uid="{00000000-0005-0000-0000-00008B550000}"/>
    <cellStyle name="Output 9 5 2 12 2" xfId="22019" xr:uid="{00000000-0005-0000-0000-00008C550000}"/>
    <cellStyle name="Output 9 5 2 13" xfId="22020" xr:uid="{00000000-0005-0000-0000-00008D550000}"/>
    <cellStyle name="Output 9 5 2 13 2" xfId="22021" xr:uid="{00000000-0005-0000-0000-00008E550000}"/>
    <cellStyle name="Output 9 5 2 14" xfId="22022" xr:uid="{00000000-0005-0000-0000-00008F550000}"/>
    <cellStyle name="Output 9 5 2 14 2" xfId="22023" xr:uid="{00000000-0005-0000-0000-000090550000}"/>
    <cellStyle name="Output 9 5 2 15" xfId="22024" xr:uid="{00000000-0005-0000-0000-000091550000}"/>
    <cellStyle name="Output 9 5 2 15 2" xfId="22025" xr:uid="{00000000-0005-0000-0000-000092550000}"/>
    <cellStyle name="Output 9 5 2 16" xfId="22026" xr:uid="{00000000-0005-0000-0000-000093550000}"/>
    <cellStyle name="Output 9 5 2 16 2" xfId="22027" xr:uid="{00000000-0005-0000-0000-000094550000}"/>
    <cellStyle name="Output 9 5 2 17" xfId="22028" xr:uid="{00000000-0005-0000-0000-000095550000}"/>
    <cellStyle name="Output 9 5 2 17 2" xfId="22029" xr:uid="{00000000-0005-0000-0000-000096550000}"/>
    <cellStyle name="Output 9 5 2 18" xfId="22030" xr:uid="{00000000-0005-0000-0000-000097550000}"/>
    <cellStyle name="Output 9 5 2 18 2" xfId="22031" xr:uid="{00000000-0005-0000-0000-000098550000}"/>
    <cellStyle name="Output 9 5 2 19" xfId="22032" xr:uid="{00000000-0005-0000-0000-000099550000}"/>
    <cellStyle name="Output 9 5 2 2" xfId="22033" xr:uid="{00000000-0005-0000-0000-00009A550000}"/>
    <cellStyle name="Output 9 5 2 2 2" xfId="22034" xr:uid="{00000000-0005-0000-0000-00009B550000}"/>
    <cellStyle name="Output 9 5 2 3" xfId="22035" xr:uid="{00000000-0005-0000-0000-00009C550000}"/>
    <cellStyle name="Output 9 5 2 3 2" xfId="22036" xr:uid="{00000000-0005-0000-0000-00009D550000}"/>
    <cellStyle name="Output 9 5 2 4" xfId="22037" xr:uid="{00000000-0005-0000-0000-00009E550000}"/>
    <cellStyle name="Output 9 5 2 4 2" xfId="22038" xr:uid="{00000000-0005-0000-0000-00009F550000}"/>
    <cellStyle name="Output 9 5 2 5" xfId="22039" xr:uid="{00000000-0005-0000-0000-0000A0550000}"/>
    <cellStyle name="Output 9 5 2 5 2" xfId="22040" xr:uid="{00000000-0005-0000-0000-0000A1550000}"/>
    <cellStyle name="Output 9 5 2 6" xfId="22041" xr:uid="{00000000-0005-0000-0000-0000A2550000}"/>
    <cellStyle name="Output 9 5 2 6 2" xfId="22042" xr:uid="{00000000-0005-0000-0000-0000A3550000}"/>
    <cellStyle name="Output 9 5 2 7" xfId="22043" xr:uid="{00000000-0005-0000-0000-0000A4550000}"/>
    <cellStyle name="Output 9 5 2 7 2" xfId="22044" xr:uid="{00000000-0005-0000-0000-0000A5550000}"/>
    <cellStyle name="Output 9 5 2 8" xfId="22045" xr:uid="{00000000-0005-0000-0000-0000A6550000}"/>
    <cellStyle name="Output 9 5 2 8 2" xfId="22046" xr:uid="{00000000-0005-0000-0000-0000A7550000}"/>
    <cellStyle name="Output 9 5 2 9" xfId="22047" xr:uid="{00000000-0005-0000-0000-0000A8550000}"/>
    <cellStyle name="Output 9 5 2 9 2" xfId="22048" xr:uid="{00000000-0005-0000-0000-0000A9550000}"/>
    <cellStyle name="Output 9 5 20" xfId="22049" xr:uid="{00000000-0005-0000-0000-0000AA550000}"/>
    <cellStyle name="Output 9 5 3" xfId="22050" xr:uid="{00000000-0005-0000-0000-0000AB550000}"/>
    <cellStyle name="Output 9 5 3 10" xfId="22051" xr:uid="{00000000-0005-0000-0000-0000AC550000}"/>
    <cellStyle name="Output 9 5 3 10 2" xfId="22052" xr:uid="{00000000-0005-0000-0000-0000AD550000}"/>
    <cellStyle name="Output 9 5 3 11" xfId="22053" xr:uid="{00000000-0005-0000-0000-0000AE550000}"/>
    <cellStyle name="Output 9 5 3 11 2" xfId="22054" xr:uid="{00000000-0005-0000-0000-0000AF550000}"/>
    <cellStyle name="Output 9 5 3 12" xfId="22055" xr:uid="{00000000-0005-0000-0000-0000B0550000}"/>
    <cellStyle name="Output 9 5 3 12 2" xfId="22056" xr:uid="{00000000-0005-0000-0000-0000B1550000}"/>
    <cellStyle name="Output 9 5 3 13" xfId="22057" xr:uid="{00000000-0005-0000-0000-0000B2550000}"/>
    <cellStyle name="Output 9 5 3 13 2" xfId="22058" xr:uid="{00000000-0005-0000-0000-0000B3550000}"/>
    <cellStyle name="Output 9 5 3 14" xfId="22059" xr:uid="{00000000-0005-0000-0000-0000B4550000}"/>
    <cellStyle name="Output 9 5 3 14 2" xfId="22060" xr:uid="{00000000-0005-0000-0000-0000B5550000}"/>
    <cellStyle name="Output 9 5 3 15" xfId="22061" xr:uid="{00000000-0005-0000-0000-0000B6550000}"/>
    <cellStyle name="Output 9 5 3 15 2" xfId="22062" xr:uid="{00000000-0005-0000-0000-0000B7550000}"/>
    <cellStyle name="Output 9 5 3 16" xfId="22063" xr:uid="{00000000-0005-0000-0000-0000B8550000}"/>
    <cellStyle name="Output 9 5 3 16 2" xfId="22064" xr:uid="{00000000-0005-0000-0000-0000B9550000}"/>
    <cellStyle name="Output 9 5 3 17" xfId="22065" xr:uid="{00000000-0005-0000-0000-0000BA550000}"/>
    <cellStyle name="Output 9 5 3 17 2" xfId="22066" xr:uid="{00000000-0005-0000-0000-0000BB550000}"/>
    <cellStyle name="Output 9 5 3 18" xfId="22067" xr:uid="{00000000-0005-0000-0000-0000BC550000}"/>
    <cellStyle name="Output 9 5 3 2" xfId="22068" xr:uid="{00000000-0005-0000-0000-0000BD550000}"/>
    <cellStyle name="Output 9 5 3 2 2" xfId="22069" xr:uid="{00000000-0005-0000-0000-0000BE550000}"/>
    <cellStyle name="Output 9 5 3 3" xfId="22070" xr:uid="{00000000-0005-0000-0000-0000BF550000}"/>
    <cellStyle name="Output 9 5 3 3 2" xfId="22071" xr:uid="{00000000-0005-0000-0000-0000C0550000}"/>
    <cellStyle name="Output 9 5 3 4" xfId="22072" xr:uid="{00000000-0005-0000-0000-0000C1550000}"/>
    <cellStyle name="Output 9 5 3 4 2" xfId="22073" xr:uid="{00000000-0005-0000-0000-0000C2550000}"/>
    <cellStyle name="Output 9 5 3 5" xfId="22074" xr:uid="{00000000-0005-0000-0000-0000C3550000}"/>
    <cellStyle name="Output 9 5 3 5 2" xfId="22075" xr:uid="{00000000-0005-0000-0000-0000C4550000}"/>
    <cellStyle name="Output 9 5 3 6" xfId="22076" xr:uid="{00000000-0005-0000-0000-0000C5550000}"/>
    <cellStyle name="Output 9 5 3 6 2" xfId="22077" xr:uid="{00000000-0005-0000-0000-0000C6550000}"/>
    <cellStyle name="Output 9 5 3 7" xfId="22078" xr:uid="{00000000-0005-0000-0000-0000C7550000}"/>
    <cellStyle name="Output 9 5 3 7 2" xfId="22079" xr:uid="{00000000-0005-0000-0000-0000C8550000}"/>
    <cellStyle name="Output 9 5 3 8" xfId="22080" xr:uid="{00000000-0005-0000-0000-0000C9550000}"/>
    <cellStyle name="Output 9 5 3 8 2" xfId="22081" xr:uid="{00000000-0005-0000-0000-0000CA550000}"/>
    <cellStyle name="Output 9 5 3 9" xfId="22082" xr:uid="{00000000-0005-0000-0000-0000CB550000}"/>
    <cellStyle name="Output 9 5 3 9 2" xfId="22083" xr:uid="{00000000-0005-0000-0000-0000CC550000}"/>
    <cellStyle name="Output 9 5 4" xfId="22084" xr:uid="{00000000-0005-0000-0000-0000CD550000}"/>
    <cellStyle name="Output 9 5 4 10" xfId="22085" xr:uid="{00000000-0005-0000-0000-0000CE550000}"/>
    <cellStyle name="Output 9 5 4 10 2" xfId="22086" xr:uid="{00000000-0005-0000-0000-0000CF550000}"/>
    <cellStyle name="Output 9 5 4 11" xfId="22087" xr:uid="{00000000-0005-0000-0000-0000D0550000}"/>
    <cellStyle name="Output 9 5 4 11 2" xfId="22088" xr:uid="{00000000-0005-0000-0000-0000D1550000}"/>
    <cellStyle name="Output 9 5 4 12" xfId="22089" xr:uid="{00000000-0005-0000-0000-0000D2550000}"/>
    <cellStyle name="Output 9 5 4 12 2" xfId="22090" xr:uid="{00000000-0005-0000-0000-0000D3550000}"/>
    <cellStyle name="Output 9 5 4 13" xfId="22091" xr:uid="{00000000-0005-0000-0000-0000D4550000}"/>
    <cellStyle name="Output 9 5 4 13 2" xfId="22092" xr:uid="{00000000-0005-0000-0000-0000D5550000}"/>
    <cellStyle name="Output 9 5 4 14" xfId="22093" xr:uid="{00000000-0005-0000-0000-0000D6550000}"/>
    <cellStyle name="Output 9 5 4 14 2" xfId="22094" xr:uid="{00000000-0005-0000-0000-0000D7550000}"/>
    <cellStyle name="Output 9 5 4 15" xfId="22095" xr:uid="{00000000-0005-0000-0000-0000D8550000}"/>
    <cellStyle name="Output 9 5 4 15 2" xfId="22096" xr:uid="{00000000-0005-0000-0000-0000D9550000}"/>
    <cellStyle name="Output 9 5 4 16" xfId="22097" xr:uid="{00000000-0005-0000-0000-0000DA550000}"/>
    <cellStyle name="Output 9 5 4 2" xfId="22098" xr:uid="{00000000-0005-0000-0000-0000DB550000}"/>
    <cellStyle name="Output 9 5 4 2 2" xfId="22099" xr:uid="{00000000-0005-0000-0000-0000DC550000}"/>
    <cellStyle name="Output 9 5 4 3" xfId="22100" xr:uid="{00000000-0005-0000-0000-0000DD550000}"/>
    <cellStyle name="Output 9 5 4 3 2" xfId="22101" xr:uid="{00000000-0005-0000-0000-0000DE550000}"/>
    <cellStyle name="Output 9 5 4 4" xfId="22102" xr:uid="{00000000-0005-0000-0000-0000DF550000}"/>
    <cellStyle name="Output 9 5 4 4 2" xfId="22103" xr:uid="{00000000-0005-0000-0000-0000E0550000}"/>
    <cellStyle name="Output 9 5 4 5" xfId="22104" xr:uid="{00000000-0005-0000-0000-0000E1550000}"/>
    <cellStyle name="Output 9 5 4 5 2" xfId="22105" xr:uid="{00000000-0005-0000-0000-0000E2550000}"/>
    <cellStyle name="Output 9 5 4 6" xfId="22106" xr:uid="{00000000-0005-0000-0000-0000E3550000}"/>
    <cellStyle name="Output 9 5 4 6 2" xfId="22107" xr:uid="{00000000-0005-0000-0000-0000E4550000}"/>
    <cellStyle name="Output 9 5 4 7" xfId="22108" xr:uid="{00000000-0005-0000-0000-0000E5550000}"/>
    <cellStyle name="Output 9 5 4 7 2" xfId="22109" xr:uid="{00000000-0005-0000-0000-0000E6550000}"/>
    <cellStyle name="Output 9 5 4 8" xfId="22110" xr:uid="{00000000-0005-0000-0000-0000E7550000}"/>
    <cellStyle name="Output 9 5 4 8 2" xfId="22111" xr:uid="{00000000-0005-0000-0000-0000E8550000}"/>
    <cellStyle name="Output 9 5 4 9" xfId="22112" xr:uid="{00000000-0005-0000-0000-0000E9550000}"/>
    <cellStyle name="Output 9 5 4 9 2" xfId="22113" xr:uid="{00000000-0005-0000-0000-0000EA550000}"/>
    <cellStyle name="Output 9 5 5" xfId="22114" xr:uid="{00000000-0005-0000-0000-0000EB550000}"/>
    <cellStyle name="Output 9 5 5 10" xfId="22115" xr:uid="{00000000-0005-0000-0000-0000EC550000}"/>
    <cellStyle name="Output 9 5 5 10 2" xfId="22116" xr:uid="{00000000-0005-0000-0000-0000ED550000}"/>
    <cellStyle name="Output 9 5 5 11" xfId="22117" xr:uid="{00000000-0005-0000-0000-0000EE550000}"/>
    <cellStyle name="Output 9 5 5 11 2" xfId="22118" xr:uid="{00000000-0005-0000-0000-0000EF550000}"/>
    <cellStyle name="Output 9 5 5 12" xfId="22119" xr:uid="{00000000-0005-0000-0000-0000F0550000}"/>
    <cellStyle name="Output 9 5 5 12 2" xfId="22120" xr:uid="{00000000-0005-0000-0000-0000F1550000}"/>
    <cellStyle name="Output 9 5 5 13" xfId="22121" xr:uid="{00000000-0005-0000-0000-0000F2550000}"/>
    <cellStyle name="Output 9 5 5 13 2" xfId="22122" xr:uid="{00000000-0005-0000-0000-0000F3550000}"/>
    <cellStyle name="Output 9 5 5 14" xfId="22123" xr:uid="{00000000-0005-0000-0000-0000F4550000}"/>
    <cellStyle name="Output 9 5 5 14 2" xfId="22124" xr:uid="{00000000-0005-0000-0000-0000F5550000}"/>
    <cellStyle name="Output 9 5 5 15" xfId="22125" xr:uid="{00000000-0005-0000-0000-0000F6550000}"/>
    <cellStyle name="Output 9 5 5 15 2" xfId="22126" xr:uid="{00000000-0005-0000-0000-0000F7550000}"/>
    <cellStyle name="Output 9 5 5 16" xfId="22127" xr:uid="{00000000-0005-0000-0000-0000F8550000}"/>
    <cellStyle name="Output 9 5 5 2" xfId="22128" xr:uid="{00000000-0005-0000-0000-0000F9550000}"/>
    <cellStyle name="Output 9 5 5 2 2" xfId="22129" xr:uid="{00000000-0005-0000-0000-0000FA550000}"/>
    <cellStyle name="Output 9 5 5 3" xfId="22130" xr:uid="{00000000-0005-0000-0000-0000FB550000}"/>
    <cellStyle name="Output 9 5 5 3 2" xfId="22131" xr:uid="{00000000-0005-0000-0000-0000FC550000}"/>
    <cellStyle name="Output 9 5 5 4" xfId="22132" xr:uid="{00000000-0005-0000-0000-0000FD550000}"/>
    <cellStyle name="Output 9 5 5 4 2" xfId="22133" xr:uid="{00000000-0005-0000-0000-0000FE550000}"/>
    <cellStyle name="Output 9 5 5 5" xfId="22134" xr:uid="{00000000-0005-0000-0000-0000FF550000}"/>
    <cellStyle name="Output 9 5 5 5 2" xfId="22135" xr:uid="{00000000-0005-0000-0000-000000560000}"/>
    <cellStyle name="Output 9 5 5 6" xfId="22136" xr:uid="{00000000-0005-0000-0000-000001560000}"/>
    <cellStyle name="Output 9 5 5 6 2" xfId="22137" xr:uid="{00000000-0005-0000-0000-000002560000}"/>
    <cellStyle name="Output 9 5 5 7" xfId="22138" xr:uid="{00000000-0005-0000-0000-000003560000}"/>
    <cellStyle name="Output 9 5 5 7 2" xfId="22139" xr:uid="{00000000-0005-0000-0000-000004560000}"/>
    <cellStyle name="Output 9 5 5 8" xfId="22140" xr:uid="{00000000-0005-0000-0000-000005560000}"/>
    <cellStyle name="Output 9 5 5 8 2" xfId="22141" xr:uid="{00000000-0005-0000-0000-000006560000}"/>
    <cellStyle name="Output 9 5 5 9" xfId="22142" xr:uid="{00000000-0005-0000-0000-000007560000}"/>
    <cellStyle name="Output 9 5 5 9 2" xfId="22143" xr:uid="{00000000-0005-0000-0000-000008560000}"/>
    <cellStyle name="Output 9 5 6" xfId="22144" xr:uid="{00000000-0005-0000-0000-000009560000}"/>
    <cellStyle name="Output 9 5 6 10" xfId="22145" xr:uid="{00000000-0005-0000-0000-00000A560000}"/>
    <cellStyle name="Output 9 5 6 10 2" xfId="22146" xr:uid="{00000000-0005-0000-0000-00000B560000}"/>
    <cellStyle name="Output 9 5 6 11" xfId="22147" xr:uid="{00000000-0005-0000-0000-00000C560000}"/>
    <cellStyle name="Output 9 5 6 11 2" xfId="22148" xr:uid="{00000000-0005-0000-0000-00000D560000}"/>
    <cellStyle name="Output 9 5 6 12" xfId="22149" xr:uid="{00000000-0005-0000-0000-00000E560000}"/>
    <cellStyle name="Output 9 5 6 12 2" xfId="22150" xr:uid="{00000000-0005-0000-0000-00000F560000}"/>
    <cellStyle name="Output 9 5 6 13" xfId="22151" xr:uid="{00000000-0005-0000-0000-000010560000}"/>
    <cellStyle name="Output 9 5 6 13 2" xfId="22152" xr:uid="{00000000-0005-0000-0000-000011560000}"/>
    <cellStyle name="Output 9 5 6 14" xfId="22153" xr:uid="{00000000-0005-0000-0000-000012560000}"/>
    <cellStyle name="Output 9 5 6 14 2" xfId="22154" xr:uid="{00000000-0005-0000-0000-000013560000}"/>
    <cellStyle name="Output 9 5 6 15" xfId="22155" xr:uid="{00000000-0005-0000-0000-000014560000}"/>
    <cellStyle name="Output 9 5 6 2" xfId="22156" xr:uid="{00000000-0005-0000-0000-000015560000}"/>
    <cellStyle name="Output 9 5 6 2 2" xfId="22157" xr:uid="{00000000-0005-0000-0000-000016560000}"/>
    <cellStyle name="Output 9 5 6 3" xfId="22158" xr:uid="{00000000-0005-0000-0000-000017560000}"/>
    <cellStyle name="Output 9 5 6 3 2" xfId="22159" xr:uid="{00000000-0005-0000-0000-000018560000}"/>
    <cellStyle name="Output 9 5 6 4" xfId="22160" xr:uid="{00000000-0005-0000-0000-000019560000}"/>
    <cellStyle name="Output 9 5 6 4 2" xfId="22161" xr:uid="{00000000-0005-0000-0000-00001A560000}"/>
    <cellStyle name="Output 9 5 6 5" xfId="22162" xr:uid="{00000000-0005-0000-0000-00001B560000}"/>
    <cellStyle name="Output 9 5 6 5 2" xfId="22163" xr:uid="{00000000-0005-0000-0000-00001C560000}"/>
    <cellStyle name="Output 9 5 6 6" xfId="22164" xr:uid="{00000000-0005-0000-0000-00001D560000}"/>
    <cellStyle name="Output 9 5 6 6 2" xfId="22165" xr:uid="{00000000-0005-0000-0000-00001E560000}"/>
    <cellStyle name="Output 9 5 6 7" xfId="22166" xr:uid="{00000000-0005-0000-0000-00001F560000}"/>
    <cellStyle name="Output 9 5 6 7 2" xfId="22167" xr:uid="{00000000-0005-0000-0000-000020560000}"/>
    <cellStyle name="Output 9 5 6 8" xfId="22168" xr:uid="{00000000-0005-0000-0000-000021560000}"/>
    <cellStyle name="Output 9 5 6 8 2" xfId="22169" xr:uid="{00000000-0005-0000-0000-000022560000}"/>
    <cellStyle name="Output 9 5 6 9" xfId="22170" xr:uid="{00000000-0005-0000-0000-000023560000}"/>
    <cellStyle name="Output 9 5 6 9 2" xfId="22171" xr:uid="{00000000-0005-0000-0000-000024560000}"/>
    <cellStyle name="Output 9 5 7" xfId="22172" xr:uid="{00000000-0005-0000-0000-000025560000}"/>
    <cellStyle name="Output 9 5 7 2" xfId="22173" xr:uid="{00000000-0005-0000-0000-000026560000}"/>
    <cellStyle name="Output 9 5 8" xfId="22174" xr:uid="{00000000-0005-0000-0000-000027560000}"/>
    <cellStyle name="Output 9 5 8 2" xfId="22175" xr:uid="{00000000-0005-0000-0000-000028560000}"/>
    <cellStyle name="Output 9 5 9" xfId="22176" xr:uid="{00000000-0005-0000-0000-000029560000}"/>
    <cellStyle name="Output 9 5 9 2" xfId="22177" xr:uid="{00000000-0005-0000-0000-00002A560000}"/>
    <cellStyle name="Output 9 6" xfId="22178" xr:uid="{00000000-0005-0000-0000-00002B560000}"/>
    <cellStyle name="Output 9 6 10" xfId="22179" xr:uid="{00000000-0005-0000-0000-00002C560000}"/>
    <cellStyle name="Output 9 6 10 2" xfId="22180" xr:uid="{00000000-0005-0000-0000-00002D560000}"/>
    <cellStyle name="Output 9 6 11" xfId="22181" xr:uid="{00000000-0005-0000-0000-00002E560000}"/>
    <cellStyle name="Output 9 6 11 2" xfId="22182" xr:uid="{00000000-0005-0000-0000-00002F560000}"/>
    <cellStyle name="Output 9 6 12" xfId="22183" xr:uid="{00000000-0005-0000-0000-000030560000}"/>
    <cellStyle name="Output 9 6 12 2" xfId="22184" xr:uid="{00000000-0005-0000-0000-000031560000}"/>
    <cellStyle name="Output 9 6 13" xfId="22185" xr:uid="{00000000-0005-0000-0000-000032560000}"/>
    <cellStyle name="Output 9 6 13 2" xfId="22186" xr:uid="{00000000-0005-0000-0000-000033560000}"/>
    <cellStyle name="Output 9 6 14" xfId="22187" xr:uid="{00000000-0005-0000-0000-000034560000}"/>
    <cellStyle name="Output 9 6 14 2" xfId="22188" xr:uid="{00000000-0005-0000-0000-000035560000}"/>
    <cellStyle name="Output 9 6 15" xfId="22189" xr:uid="{00000000-0005-0000-0000-000036560000}"/>
    <cellStyle name="Output 9 6 15 2" xfId="22190" xr:uid="{00000000-0005-0000-0000-000037560000}"/>
    <cellStyle name="Output 9 6 16" xfId="22191" xr:uid="{00000000-0005-0000-0000-000038560000}"/>
    <cellStyle name="Output 9 6 16 2" xfId="22192" xr:uid="{00000000-0005-0000-0000-000039560000}"/>
    <cellStyle name="Output 9 6 17" xfId="22193" xr:uid="{00000000-0005-0000-0000-00003A560000}"/>
    <cellStyle name="Output 9 6 17 2" xfId="22194" xr:uid="{00000000-0005-0000-0000-00003B560000}"/>
    <cellStyle name="Output 9 6 18" xfId="22195" xr:uid="{00000000-0005-0000-0000-00003C560000}"/>
    <cellStyle name="Output 9 6 18 2" xfId="22196" xr:uid="{00000000-0005-0000-0000-00003D560000}"/>
    <cellStyle name="Output 9 6 19" xfId="22197" xr:uid="{00000000-0005-0000-0000-00003E560000}"/>
    <cellStyle name="Output 9 6 2" xfId="22198" xr:uid="{00000000-0005-0000-0000-00003F560000}"/>
    <cellStyle name="Output 9 6 2 10" xfId="22199" xr:uid="{00000000-0005-0000-0000-000040560000}"/>
    <cellStyle name="Output 9 6 2 10 2" xfId="22200" xr:uid="{00000000-0005-0000-0000-000041560000}"/>
    <cellStyle name="Output 9 6 2 11" xfId="22201" xr:uid="{00000000-0005-0000-0000-000042560000}"/>
    <cellStyle name="Output 9 6 2 11 2" xfId="22202" xr:uid="{00000000-0005-0000-0000-000043560000}"/>
    <cellStyle name="Output 9 6 2 12" xfId="22203" xr:uid="{00000000-0005-0000-0000-000044560000}"/>
    <cellStyle name="Output 9 6 2 12 2" xfId="22204" xr:uid="{00000000-0005-0000-0000-000045560000}"/>
    <cellStyle name="Output 9 6 2 13" xfId="22205" xr:uid="{00000000-0005-0000-0000-000046560000}"/>
    <cellStyle name="Output 9 6 2 13 2" xfId="22206" xr:uid="{00000000-0005-0000-0000-000047560000}"/>
    <cellStyle name="Output 9 6 2 14" xfId="22207" xr:uid="{00000000-0005-0000-0000-000048560000}"/>
    <cellStyle name="Output 9 6 2 14 2" xfId="22208" xr:uid="{00000000-0005-0000-0000-000049560000}"/>
    <cellStyle name="Output 9 6 2 15" xfId="22209" xr:uid="{00000000-0005-0000-0000-00004A560000}"/>
    <cellStyle name="Output 9 6 2 15 2" xfId="22210" xr:uid="{00000000-0005-0000-0000-00004B560000}"/>
    <cellStyle name="Output 9 6 2 16" xfId="22211" xr:uid="{00000000-0005-0000-0000-00004C560000}"/>
    <cellStyle name="Output 9 6 2 16 2" xfId="22212" xr:uid="{00000000-0005-0000-0000-00004D560000}"/>
    <cellStyle name="Output 9 6 2 17" xfId="22213" xr:uid="{00000000-0005-0000-0000-00004E560000}"/>
    <cellStyle name="Output 9 6 2 17 2" xfId="22214" xr:uid="{00000000-0005-0000-0000-00004F560000}"/>
    <cellStyle name="Output 9 6 2 18" xfId="22215" xr:uid="{00000000-0005-0000-0000-000050560000}"/>
    <cellStyle name="Output 9 6 2 2" xfId="22216" xr:uid="{00000000-0005-0000-0000-000051560000}"/>
    <cellStyle name="Output 9 6 2 2 2" xfId="22217" xr:uid="{00000000-0005-0000-0000-000052560000}"/>
    <cellStyle name="Output 9 6 2 3" xfId="22218" xr:uid="{00000000-0005-0000-0000-000053560000}"/>
    <cellStyle name="Output 9 6 2 3 2" xfId="22219" xr:uid="{00000000-0005-0000-0000-000054560000}"/>
    <cellStyle name="Output 9 6 2 4" xfId="22220" xr:uid="{00000000-0005-0000-0000-000055560000}"/>
    <cellStyle name="Output 9 6 2 4 2" xfId="22221" xr:uid="{00000000-0005-0000-0000-000056560000}"/>
    <cellStyle name="Output 9 6 2 5" xfId="22222" xr:uid="{00000000-0005-0000-0000-000057560000}"/>
    <cellStyle name="Output 9 6 2 5 2" xfId="22223" xr:uid="{00000000-0005-0000-0000-000058560000}"/>
    <cellStyle name="Output 9 6 2 6" xfId="22224" xr:uid="{00000000-0005-0000-0000-000059560000}"/>
    <cellStyle name="Output 9 6 2 6 2" xfId="22225" xr:uid="{00000000-0005-0000-0000-00005A560000}"/>
    <cellStyle name="Output 9 6 2 7" xfId="22226" xr:uid="{00000000-0005-0000-0000-00005B560000}"/>
    <cellStyle name="Output 9 6 2 7 2" xfId="22227" xr:uid="{00000000-0005-0000-0000-00005C560000}"/>
    <cellStyle name="Output 9 6 2 8" xfId="22228" xr:uid="{00000000-0005-0000-0000-00005D560000}"/>
    <cellStyle name="Output 9 6 2 8 2" xfId="22229" xr:uid="{00000000-0005-0000-0000-00005E560000}"/>
    <cellStyle name="Output 9 6 2 9" xfId="22230" xr:uid="{00000000-0005-0000-0000-00005F560000}"/>
    <cellStyle name="Output 9 6 2 9 2" xfId="22231" xr:uid="{00000000-0005-0000-0000-000060560000}"/>
    <cellStyle name="Output 9 6 3" xfId="22232" xr:uid="{00000000-0005-0000-0000-000061560000}"/>
    <cellStyle name="Output 9 6 3 10" xfId="22233" xr:uid="{00000000-0005-0000-0000-000062560000}"/>
    <cellStyle name="Output 9 6 3 10 2" xfId="22234" xr:uid="{00000000-0005-0000-0000-000063560000}"/>
    <cellStyle name="Output 9 6 3 11" xfId="22235" xr:uid="{00000000-0005-0000-0000-000064560000}"/>
    <cellStyle name="Output 9 6 3 11 2" xfId="22236" xr:uid="{00000000-0005-0000-0000-000065560000}"/>
    <cellStyle name="Output 9 6 3 12" xfId="22237" xr:uid="{00000000-0005-0000-0000-000066560000}"/>
    <cellStyle name="Output 9 6 3 12 2" xfId="22238" xr:uid="{00000000-0005-0000-0000-000067560000}"/>
    <cellStyle name="Output 9 6 3 13" xfId="22239" xr:uid="{00000000-0005-0000-0000-000068560000}"/>
    <cellStyle name="Output 9 6 3 13 2" xfId="22240" xr:uid="{00000000-0005-0000-0000-000069560000}"/>
    <cellStyle name="Output 9 6 3 14" xfId="22241" xr:uid="{00000000-0005-0000-0000-00006A560000}"/>
    <cellStyle name="Output 9 6 3 14 2" xfId="22242" xr:uid="{00000000-0005-0000-0000-00006B560000}"/>
    <cellStyle name="Output 9 6 3 15" xfId="22243" xr:uid="{00000000-0005-0000-0000-00006C560000}"/>
    <cellStyle name="Output 9 6 3 15 2" xfId="22244" xr:uid="{00000000-0005-0000-0000-00006D560000}"/>
    <cellStyle name="Output 9 6 3 16" xfId="22245" xr:uid="{00000000-0005-0000-0000-00006E560000}"/>
    <cellStyle name="Output 9 6 3 2" xfId="22246" xr:uid="{00000000-0005-0000-0000-00006F560000}"/>
    <cellStyle name="Output 9 6 3 2 2" xfId="22247" xr:uid="{00000000-0005-0000-0000-000070560000}"/>
    <cellStyle name="Output 9 6 3 3" xfId="22248" xr:uid="{00000000-0005-0000-0000-000071560000}"/>
    <cellStyle name="Output 9 6 3 3 2" xfId="22249" xr:uid="{00000000-0005-0000-0000-000072560000}"/>
    <cellStyle name="Output 9 6 3 4" xfId="22250" xr:uid="{00000000-0005-0000-0000-000073560000}"/>
    <cellStyle name="Output 9 6 3 4 2" xfId="22251" xr:uid="{00000000-0005-0000-0000-000074560000}"/>
    <cellStyle name="Output 9 6 3 5" xfId="22252" xr:uid="{00000000-0005-0000-0000-000075560000}"/>
    <cellStyle name="Output 9 6 3 5 2" xfId="22253" xr:uid="{00000000-0005-0000-0000-000076560000}"/>
    <cellStyle name="Output 9 6 3 6" xfId="22254" xr:uid="{00000000-0005-0000-0000-000077560000}"/>
    <cellStyle name="Output 9 6 3 6 2" xfId="22255" xr:uid="{00000000-0005-0000-0000-000078560000}"/>
    <cellStyle name="Output 9 6 3 7" xfId="22256" xr:uid="{00000000-0005-0000-0000-000079560000}"/>
    <cellStyle name="Output 9 6 3 7 2" xfId="22257" xr:uid="{00000000-0005-0000-0000-00007A560000}"/>
    <cellStyle name="Output 9 6 3 8" xfId="22258" xr:uid="{00000000-0005-0000-0000-00007B560000}"/>
    <cellStyle name="Output 9 6 3 8 2" xfId="22259" xr:uid="{00000000-0005-0000-0000-00007C560000}"/>
    <cellStyle name="Output 9 6 3 9" xfId="22260" xr:uid="{00000000-0005-0000-0000-00007D560000}"/>
    <cellStyle name="Output 9 6 3 9 2" xfId="22261" xr:uid="{00000000-0005-0000-0000-00007E560000}"/>
    <cellStyle name="Output 9 6 4" xfId="22262" xr:uid="{00000000-0005-0000-0000-00007F560000}"/>
    <cellStyle name="Output 9 6 4 10" xfId="22263" xr:uid="{00000000-0005-0000-0000-000080560000}"/>
    <cellStyle name="Output 9 6 4 10 2" xfId="22264" xr:uid="{00000000-0005-0000-0000-000081560000}"/>
    <cellStyle name="Output 9 6 4 11" xfId="22265" xr:uid="{00000000-0005-0000-0000-000082560000}"/>
    <cellStyle name="Output 9 6 4 11 2" xfId="22266" xr:uid="{00000000-0005-0000-0000-000083560000}"/>
    <cellStyle name="Output 9 6 4 12" xfId="22267" xr:uid="{00000000-0005-0000-0000-000084560000}"/>
    <cellStyle name="Output 9 6 4 12 2" xfId="22268" xr:uid="{00000000-0005-0000-0000-000085560000}"/>
    <cellStyle name="Output 9 6 4 13" xfId="22269" xr:uid="{00000000-0005-0000-0000-000086560000}"/>
    <cellStyle name="Output 9 6 4 13 2" xfId="22270" xr:uid="{00000000-0005-0000-0000-000087560000}"/>
    <cellStyle name="Output 9 6 4 14" xfId="22271" xr:uid="{00000000-0005-0000-0000-000088560000}"/>
    <cellStyle name="Output 9 6 4 14 2" xfId="22272" xr:uid="{00000000-0005-0000-0000-000089560000}"/>
    <cellStyle name="Output 9 6 4 15" xfId="22273" xr:uid="{00000000-0005-0000-0000-00008A560000}"/>
    <cellStyle name="Output 9 6 4 15 2" xfId="22274" xr:uid="{00000000-0005-0000-0000-00008B560000}"/>
    <cellStyle name="Output 9 6 4 16" xfId="22275" xr:uid="{00000000-0005-0000-0000-00008C560000}"/>
    <cellStyle name="Output 9 6 4 2" xfId="22276" xr:uid="{00000000-0005-0000-0000-00008D560000}"/>
    <cellStyle name="Output 9 6 4 2 2" xfId="22277" xr:uid="{00000000-0005-0000-0000-00008E560000}"/>
    <cellStyle name="Output 9 6 4 3" xfId="22278" xr:uid="{00000000-0005-0000-0000-00008F560000}"/>
    <cellStyle name="Output 9 6 4 3 2" xfId="22279" xr:uid="{00000000-0005-0000-0000-000090560000}"/>
    <cellStyle name="Output 9 6 4 4" xfId="22280" xr:uid="{00000000-0005-0000-0000-000091560000}"/>
    <cellStyle name="Output 9 6 4 4 2" xfId="22281" xr:uid="{00000000-0005-0000-0000-000092560000}"/>
    <cellStyle name="Output 9 6 4 5" xfId="22282" xr:uid="{00000000-0005-0000-0000-000093560000}"/>
    <cellStyle name="Output 9 6 4 5 2" xfId="22283" xr:uid="{00000000-0005-0000-0000-000094560000}"/>
    <cellStyle name="Output 9 6 4 6" xfId="22284" xr:uid="{00000000-0005-0000-0000-000095560000}"/>
    <cellStyle name="Output 9 6 4 6 2" xfId="22285" xr:uid="{00000000-0005-0000-0000-000096560000}"/>
    <cellStyle name="Output 9 6 4 7" xfId="22286" xr:uid="{00000000-0005-0000-0000-000097560000}"/>
    <cellStyle name="Output 9 6 4 7 2" xfId="22287" xr:uid="{00000000-0005-0000-0000-000098560000}"/>
    <cellStyle name="Output 9 6 4 8" xfId="22288" xr:uid="{00000000-0005-0000-0000-000099560000}"/>
    <cellStyle name="Output 9 6 4 8 2" xfId="22289" xr:uid="{00000000-0005-0000-0000-00009A560000}"/>
    <cellStyle name="Output 9 6 4 9" xfId="22290" xr:uid="{00000000-0005-0000-0000-00009B560000}"/>
    <cellStyle name="Output 9 6 4 9 2" xfId="22291" xr:uid="{00000000-0005-0000-0000-00009C560000}"/>
    <cellStyle name="Output 9 6 5" xfId="22292" xr:uid="{00000000-0005-0000-0000-00009D560000}"/>
    <cellStyle name="Output 9 6 5 10" xfId="22293" xr:uid="{00000000-0005-0000-0000-00009E560000}"/>
    <cellStyle name="Output 9 6 5 10 2" xfId="22294" xr:uid="{00000000-0005-0000-0000-00009F560000}"/>
    <cellStyle name="Output 9 6 5 11" xfId="22295" xr:uid="{00000000-0005-0000-0000-0000A0560000}"/>
    <cellStyle name="Output 9 6 5 11 2" xfId="22296" xr:uid="{00000000-0005-0000-0000-0000A1560000}"/>
    <cellStyle name="Output 9 6 5 12" xfId="22297" xr:uid="{00000000-0005-0000-0000-0000A2560000}"/>
    <cellStyle name="Output 9 6 5 12 2" xfId="22298" xr:uid="{00000000-0005-0000-0000-0000A3560000}"/>
    <cellStyle name="Output 9 6 5 13" xfId="22299" xr:uid="{00000000-0005-0000-0000-0000A4560000}"/>
    <cellStyle name="Output 9 6 5 13 2" xfId="22300" xr:uid="{00000000-0005-0000-0000-0000A5560000}"/>
    <cellStyle name="Output 9 6 5 14" xfId="22301" xr:uid="{00000000-0005-0000-0000-0000A6560000}"/>
    <cellStyle name="Output 9 6 5 14 2" xfId="22302" xr:uid="{00000000-0005-0000-0000-0000A7560000}"/>
    <cellStyle name="Output 9 6 5 15" xfId="22303" xr:uid="{00000000-0005-0000-0000-0000A8560000}"/>
    <cellStyle name="Output 9 6 5 2" xfId="22304" xr:uid="{00000000-0005-0000-0000-0000A9560000}"/>
    <cellStyle name="Output 9 6 5 2 2" xfId="22305" xr:uid="{00000000-0005-0000-0000-0000AA560000}"/>
    <cellStyle name="Output 9 6 5 3" xfId="22306" xr:uid="{00000000-0005-0000-0000-0000AB560000}"/>
    <cellStyle name="Output 9 6 5 3 2" xfId="22307" xr:uid="{00000000-0005-0000-0000-0000AC560000}"/>
    <cellStyle name="Output 9 6 5 4" xfId="22308" xr:uid="{00000000-0005-0000-0000-0000AD560000}"/>
    <cellStyle name="Output 9 6 5 4 2" xfId="22309" xr:uid="{00000000-0005-0000-0000-0000AE560000}"/>
    <cellStyle name="Output 9 6 5 5" xfId="22310" xr:uid="{00000000-0005-0000-0000-0000AF560000}"/>
    <cellStyle name="Output 9 6 5 5 2" xfId="22311" xr:uid="{00000000-0005-0000-0000-0000B0560000}"/>
    <cellStyle name="Output 9 6 5 6" xfId="22312" xr:uid="{00000000-0005-0000-0000-0000B1560000}"/>
    <cellStyle name="Output 9 6 5 6 2" xfId="22313" xr:uid="{00000000-0005-0000-0000-0000B2560000}"/>
    <cellStyle name="Output 9 6 5 7" xfId="22314" xr:uid="{00000000-0005-0000-0000-0000B3560000}"/>
    <cellStyle name="Output 9 6 5 7 2" xfId="22315" xr:uid="{00000000-0005-0000-0000-0000B4560000}"/>
    <cellStyle name="Output 9 6 5 8" xfId="22316" xr:uid="{00000000-0005-0000-0000-0000B5560000}"/>
    <cellStyle name="Output 9 6 5 8 2" xfId="22317" xr:uid="{00000000-0005-0000-0000-0000B6560000}"/>
    <cellStyle name="Output 9 6 5 9" xfId="22318" xr:uid="{00000000-0005-0000-0000-0000B7560000}"/>
    <cellStyle name="Output 9 6 5 9 2" xfId="22319" xr:uid="{00000000-0005-0000-0000-0000B8560000}"/>
    <cellStyle name="Output 9 6 6" xfId="22320" xr:uid="{00000000-0005-0000-0000-0000B9560000}"/>
    <cellStyle name="Output 9 6 6 2" xfId="22321" xr:uid="{00000000-0005-0000-0000-0000BA560000}"/>
    <cellStyle name="Output 9 6 7" xfId="22322" xr:uid="{00000000-0005-0000-0000-0000BB560000}"/>
    <cellStyle name="Output 9 6 7 2" xfId="22323" xr:uid="{00000000-0005-0000-0000-0000BC560000}"/>
    <cellStyle name="Output 9 6 8" xfId="22324" xr:uid="{00000000-0005-0000-0000-0000BD560000}"/>
    <cellStyle name="Output 9 6 8 2" xfId="22325" xr:uid="{00000000-0005-0000-0000-0000BE560000}"/>
    <cellStyle name="Output 9 6 9" xfId="22326" xr:uid="{00000000-0005-0000-0000-0000BF560000}"/>
    <cellStyle name="Output 9 6 9 2" xfId="22327" xr:uid="{00000000-0005-0000-0000-0000C0560000}"/>
    <cellStyle name="Output 9 7" xfId="22328" xr:uid="{00000000-0005-0000-0000-0000C1560000}"/>
    <cellStyle name="Output 9 7 10" xfId="22329" xr:uid="{00000000-0005-0000-0000-0000C2560000}"/>
    <cellStyle name="Output 9 7 10 2" xfId="22330" xr:uid="{00000000-0005-0000-0000-0000C3560000}"/>
    <cellStyle name="Output 9 7 11" xfId="22331" xr:uid="{00000000-0005-0000-0000-0000C4560000}"/>
    <cellStyle name="Output 9 7 11 2" xfId="22332" xr:uid="{00000000-0005-0000-0000-0000C5560000}"/>
    <cellStyle name="Output 9 7 12" xfId="22333" xr:uid="{00000000-0005-0000-0000-0000C6560000}"/>
    <cellStyle name="Output 9 7 12 2" xfId="22334" xr:uid="{00000000-0005-0000-0000-0000C7560000}"/>
    <cellStyle name="Output 9 7 13" xfId="22335" xr:uid="{00000000-0005-0000-0000-0000C8560000}"/>
    <cellStyle name="Output 9 7 13 2" xfId="22336" xr:uid="{00000000-0005-0000-0000-0000C9560000}"/>
    <cellStyle name="Output 9 7 14" xfId="22337" xr:uid="{00000000-0005-0000-0000-0000CA560000}"/>
    <cellStyle name="Output 9 7 14 2" xfId="22338" xr:uid="{00000000-0005-0000-0000-0000CB560000}"/>
    <cellStyle name="Output 9 7 15" xfId="22339" xr:uid="{00000000-0005-0000-0000-0000CC560000}"/>
    <cellStyle name="Output 9 7 15 2" xfId="22340" xr:uid="{00000000-0005-0000-0000-0000CD560000}"/>
    <cellStyle name="Output 9 7 16" xfId="22341" xr:uid="{00000000-0005-0000-0000-0000CE560000}"/>
    <cellStyle name="Output 9 7 16 2" xfId="22342" xr:uid="{00000000-0005-0000-0000-0000CF560000}"/>
    <cellStyle name="Output 9 7 17" xfId="22343" xr:uid="{00000000-0005-0000-0000-0000D0560000}"/>
    <cellStyle name="Output 9 7 17 2" xfId="22344" xr:uid="{00000000-0005-0000-0000-0000D1560000}"/>
    <cellStyle name="Output 9 7 18" xfId="22345" xr:uid="{00000000-0005-0000-0000-0000D2560000}"/>
    <cellStyle name="Output 9 7 18 2" xfId="22346" xr:uid="{00000000-0005-0000-0000-0000D3560000}"/>
    <cellStyle name="Output 9 7 19" xfId="22347" xr:uid="{00000000-0005-0000-0000-0000D4560000}"/>
    <cellStyle name="Output 9 7 2" xfId="22348" xr:uid="{00000000-0005-0000-0000-0000D5560000}"/>
    <cellStyle name="Output 9 7 2 10" xfId="22349" xr:uid="{00000000-0005-0000-0000-0000D6560000}"/>
    <cellStyle name="Output 9 7 2 10 2" xfId="22350" xr:uid="{00000000-0005-0000-0000-0000D7560000}"/>
    <cellStyle name="Output 9 7 2 11" xfId="22351" xr:uid="{00000000-0005-0000-0000-0000D8560000}"/>
    <cellStyle name="Output 9 7 2 11 2" xfId="22352" xr:uid="{00000000-0005-0000-0000-0000D9560000}"/>
    <cellStyle name="Output 9 7 2 12" xfId="22353" xr:uid="{00000000-0005-0000-0000-0000DA560000}"/>
    <cellStyle name="Output 9 7 2 12 2" xfId="22354" xr:uid="{00000000-0005-0000-0000-0000DB560000}"/>
    <cellStyle name="Output 9 7 2 13" xfId="22355" xr:uid="{00000000-0005-0000-0000-0000DC560000}"/>
    <cellStyle name="Output 9 7 2 13 2" xfId="22356" xr:uid="{00000000-0005-0000-0000-0000DD560000}"/>
    <cellStyle name="Output 9 7 2 14" xfId="22357" xr:uid="{00000000-0005-0000-0000-0000DE560000}"/>
    <cellStyle name="Output 9 7 2 14 2" xfId="22358" xr:uid="{00000000-0005-0000-0000-0000DF560000}"/>
    <cellStyle name="Output 9 7 2 15" xfId="22359" xr:uid="{00000000-0005-0000-0000-0000E0560000}"/>
    <cellStyle name="Output 9 7 2 15 2" xfId="22360" xr:uid="{00000000-0005-0000-0000-0000E1560000}"/>
    <cellStyle name="Output 9 7 2 16" xfId="22361" xr:uid="{00000000-0005-0000-0000-0000E2560000}"/>
    <cellStyle name="Output 9 7 2 16 2" xfId="22362" xr:uid="{00000000-0005-0000-0000-0000E3560000}"/>
    <cellStyle name="Output 9 7 2 17" xfId="22363" xr:uid="{00000000-0005-0000-0000-0000E4560000}"/>
    <cellStyle name="Output 9 7 2 17 2" xfId="22364" xr:uid="{00000000-0005-0000-0000-0000E5560000}"/>
    <cellStyle name="Output 9 7 2 18" xfId="22365" xr:uid="{00000000-0005-0000-0000-0000E6560000}"/>
    <cellStyle name="Output 9 7 2 2" xfId="22366" xr:uid="{00000000-0005-0000-0000-0000E7560000}"/>
    <cellStyle name="Output 9 7 2 2 2" xfId="22367" xr:uid="{00000000-0005-0000-0000-0000E8560000}"/>
    <cellStyle name="Output 9 7 2 3" xfId="22368" xr:uid="{00000000-0005-0000-0000-0000E9560000}"/>
    <cellStyle name="Output 9 7 2 3 2" xfId="22369" xr:uid="{00000000-0005-0000-0000-0000EA560000}"/>
    <cellStyle name="Output 9 7 2 4" xfId="22370" xr:uid="{00000000-0005-0000-0000-0000EB560000}"/>
    <cellStyle name="Output 9 7 2 4 2" xfId="22371" xr:uid="{00000000-0005-0000-0000-0000EC560000}"/>
    <cellStyle name="Output 9 7 2 5" xfId="22372" xr:uid="{00000000-0005-0000-0000-0000ED560000}"/>
    <cellStyle name="Output 9 7 2 5 2" xfId="22373" xr:uid="{00000000-0005-0000-0000-0000EE560000}"/>
    <cellStyle name="Output 9 7 2 6" xfId="22374" xr:uid="{00000000-0005-0000-0000-0000EF560000}"/>
    <cellStyle name="Output 9 7 2 6 2" xfId="22375" xr:uid="{00000000-0005-0000-0000-0000F0560000}"/>
    <cellStyle name="Output 9 7 2 7" xfId="22376" xr:uid="{00000000-0005-0000-0000-0000F1560000}"/>
    <cellStyle name="Output 9 7 2 7 2" xfId="22377" xr:uid="{00000000-0005-0000-0000-0000F2560000}"/>
    <cellStyle name="Output 9 7 2 8" xfId="22378" xr:uid="{00000000-0005-0000-0000-0000F3560000}"/>
    <cellStyle name="Output 9 7 2 8 2" xfId="22379" xr:uid="{00000000-0005-0000-0000-0000F4560000}"/>
    <cellStyle name="Output 9 7 2 9" xfId="22380" xr:uid="{00000000-0005-0000-0000-0000F5560000}"/>
    <cellStyle name="Output 9 7 2 9 2" xfId="22381" xr:uid="{00000000-0005-0000-0000-0000F6560000}"/>
    <cellStyle name="Output 9 7 3" xfId="22382" xr:uid="{00000000-0005-0000-0000-0000F7560000}"/>
    <cellStyle name="Output 9 7 3 10" xfId="22383" xr:uid="{00000000-0005-0000-0000-0000F8560000}"/>
    <cellStyle name="Output 9 7 3 10 2" xfId="22384" xr:uid="{00000000-0005-0000-0000-0000F9560000}"/>
    <cellStyle name="Output 9 7 3 11" xfId="22385" xr:uid="{00000000-0005-0000-0000-0000FA560000}"/>
    <cellStyle name="Output 9 7 3 11 2" xfId="22386" xr:uid="{00000000-0005-0000-0000-0000FB560000}"/>
    <cellStyle name="Output 9 7 3 12" xfId="22387" xr:uid="{00000000-0005-0000-0000-0000FC560000}"/>
    <cellStyle name="Output 9 7 3 12 2" xfId="22388" xr:uid="{00000000-0005-0000-0000-0000FD560000}"/>
    <cellStyle name="Output 9 7 3 13" xfId="22389" xr:uid="{00000000-0005-0000-0000-0000FE560000}"/>
    <cellStyle name="Output 9 7 3 13 2" xfId="22390" xr:uid="{00000000-0005-0000-0000-0000FF560000}"/>
    <cellStyle name="Output 9 7 3 14" xfId="22391" xr:uid="{00000000-0005-0000-0000-000000570000}"/>
    <cellStyle name="Output 9 7 3 14 2" xfId="22392" xr:uid="{00000000-0005-0000-0000-000001570000}"/>
    <cellStyle name="Output 9 7 3 15" xfId="22393" xr:uid="{00000000-0005-0000-0000-000002570000}"/>
    <cellStyle name="Output 9 7 3 15 2" xfId="22394" xr:uid="{00000000-0005-0000-0000-000003570000}"/>
    <cellStyle name="Output 9 7 3 16" xfId="22395" xr:uid="{00000000-0005-0000-0000-000004570000}"/>
    <cellStyle name="Output 9 7 3 2" xfId="22396" xr:uid="{00000000-0005-0000-0000-000005570000}"/>
    <cellStyle name="Output 9 7 3 2 2" xfId="22397" xr:uid="{00000000-0005-0000-0000-000006570000}"/>
    <cellStyle name="Output 9 7 3 3" xfId="22398" xr:uid="{00000000-0005-0000-0000-000007570000}"/>
    <cellStyle name="Output 9 7 3 3 2" xfId="22399" xr:uid="{00000000-0005-0000-0000-000008570000}"/>
    <cellStyle name="Output 9 7 3 4" xfId="22400" xr:uid="{00000000-0005-0000-0000-000009570000}"/>
    <cellStyle name="Output 9 7 3 4 2" xfId="22401" xr:uid="{00000000-0005-0000-0000-00000A570000}"/>
    <cellStyle name="Output 9 7 3 5" xfId="22402" xr:uid="{00000000-0005-0000-0000-00000B570000}"/>
    <cellStyle name="Output 9 7 3 5 2" xfId="22403" xr:uid="{00000000-0005-0000-0000-00000C570000}"/>
    <cellStyle name="Output 9 7 3 6" xfId="22404" xr:uid="{00000000-0005-0000-0000-00000D570000}"/>
    <cellStyle name="Output 9 7 3 6 2" xfId="22405" xr:uid="{00000000-0005-0000-0000-00000E570000}"/>
    <cellStyle name="Output 9 7 3 7" xfId="22406" xr:uid="{00000000-0005-0000-0000-00000F570000}"/>
    <cellStyle name="Output 9 7 3 7 2" xfId="22407" xr:uid="{00000000-0005-0000-0000-000010570000}"/>
    <cellStyle name="Output 9 7 3 8" xfId="22408" xr:uid="{00000000-0005-0000-0000-000011570000}"/>
    <cellStyle name="Output 9 7 3 8 2" xfId="22409" xr:uid="{00000000-0005-0000-0000-000012570000}"/>
    <cellStyle name="Output 9 7 3 9" xfId="22410" xr:uid="{00000000-0005-0000-0000-000013570000}"/>
    <cellStyle name="Output 9 7 3 9 2" xfId="22411" xr:uid="{00000000-0005-0000-0000-000014570000}"/>
    <cellStyle name="Output 9 7 4" xfId="22412" xr:uid="{00000000-0005-0000-0000-000015570000}"/>
    <cellStyle name="Output 9 7 4 10" xfId="22413" xr:uid="{00000000-0005-0000-0000-000016570000}"/>
    <cellStyle name="Output 9 7 4 10 2" xfId="22414" xr:uid="{00000000-0005-0000-0000-000017570000}"/>
    <cellStyle name="Output 9 7 4 11" xfId="22415" xr:uid="{00000000-0005-0000-0000-000018570000}"/>
    <cellStyle name="Output 9 7 4 11 2" xfId="22416" xr:uid="{00000000-0005-0000-0000-000019570000}"/>
    <cellStyle name="Output 9 7 4 12" xfId="22417" xr:uid="{00000000-0005-0000-0000-00001A570000}"/>
    <cellStyle name="Output 9 7 4 12 2" xfId="22418" xr:uid="{00000000-0005-0000-0000-00001B570000}"/>
    <cellStyle name="Output 9 7 4 13" xfId="22419" xr:uid="{00000000-0005-0000-0000-00001C570000}"/>
    <cellStyle name="Output 9 7 4 13 2" xfId="22420" xr:uid="{00000000-0005-0000-0000-00001D570000}"/>
    <cellStyle name="Output 9 7 4 14" xfId="22421" xr:uid="{00000000-0005-0000-0000-00001E570000}"/>
    <cellStyle name="Output 9 7 4 14 2" xfId="22422" xr:uid="{00000000-0005-0000-0000-00001F570000}"/>
    <cellStyle name="Output 9 7 4 15" xfId="22423" xr:uid="{00000000-0005-0000-0000-000020570000}"/>
    <cellStyle name="Output 9 7 4 15 2" xfId="22424" xr:uid="{00000000-0005-0000-0000-000021570000}"/>
    <cellStyle name="Output 9 7 4 16" xfId="22425" xr:uid="{00000000-0005-0000-0000-000022570000}"/>
    <cellStyle name="Output 9 7 4 2" xfId="22426" xr:uid="{00000000-0005-0000-0000-000023570000}"/>
    <cellStyle name="Output 9 7 4 2 2" xfId="22427" xr:uid="{00000000-0005-0000-0000-000024570000}"/>
    <cellStyle name="Output 9 7 4 3" xfId="22428" xr:uid="{00000000-0005-0000-0000-000025570000}"/>
    <cellStyle name="Output 9 7 4 3 2" xfId="22429" xr:uid="{00000000-0005-0000-0000-000026570000}"/>
    <cellStyle name="Output 9 7 4 4" xfId="22430" xr:uid="{00000000-0005-0000-0000-000027570000}"/>
    <cellStyle name="Output 9 7 4 4 2" xfId="22431" xr:uid="{00000000-0005-0000-0000-000028570000}"/>
    <cellStyle name="Output 9 7 4 5" xfId="22432" xr:uid="{00000000-0005-0000-0000-000029570000}"/>
    <cellStyle name="Output 9 7 4 5 2" xfId="22433" xr:uid="{00000000-0005-0000-0000-00002A570000}"/>
    <cellStyle name="Output 9 7 4 6" xfId="22434" xr:uid="{00000000-0005-0000-0000-00002B570000}"/>
    <cellStyle name="Output 9 7 4 6 2" xfId="22435" xr:uid="{00000000-0005-0000-0000-00002C570000}"/>
    <cellStyle name="Output 9 7 4 7" xfId="22436" xr:uid="{00000000-0005-0000-0000-00002D570000}"/>
    <cellStyle name="Output 9 7 4 7 2" xfId="22437" xr:uid="{00000000-0005-0000-0000-00002E570000}"/>
    <cellStyle name="Output 9 7 4 8" xfId="22438" xr:uid="{00000000-0005-0000-0000-00002F570000}"/>
    <cellStyle name="Output 9 7 4 8 2" xfId="22439" xr:uid="{00000000-0005-0000-0000-000030570000}"/>
    <cellStyle name="Output 9 7 4 9" xfId="22440" xr:uid="{00000000-0005-0000-0000-000031570000}"/>
    <cellStyle name="Output 9 7 4 9 2" xfId="22441" xr:uid="{00000000-0005-0000-0000-000032570000}"/>
    <cellStyle name="Output 9 7 5" xfId="22442" xr:uid="{00000000-0005-0000-0000-000033570000}"/>
    <cellStyle name="Output 9 7 5 10" xfId="22443" xr:uid="{00000000-0005-0000-0000-000034570000}"/>
    <cellStyle name="Output 9 7 5 10 2" xfId="22444" xr:uid="{00000000-0005-0000-0000-000035570000}"/>
    <cellStyle name="Output 9 7 5 11" xfId="22445" xr:uid="{00000000-0005-0000-0000-000036570000}"/>
    <cellStyle name="Output 9 7 5 11 2" xfId="22446" xr:uid="{00000000-0005-0000-0000-000037570000}"/>
    <cellStyle name="Output 9 7 5 12" xfId="22447" xr:uid="{00000000-0005-0000-0000-000038570000}"/>
    <cellStyle name="Output 9 7 5 12 2" xfId="22448" xr:uid="{00000000-0005-0000-0000-000039570000}"/>
    <cellStyle name="Output 9 7 5 13" xfId="22449" xr:uid="{00000000-0005-0000-0000-00003A570000}"/>
    <cellStyle name="Output 9 7 5 13 2" xfId="22450" xr:uid="{00000000-0005-0000-0000-00003B570000}"/>
    <cellStyle name="Output 9 7 5 14" xfId="22451" xr:uid="{00000000-0005-0000-0000-00003C570000}"/>
    <cellStyle name="Output 9 7 5 14 2" xfId="22452" xr:uid="{00000000-0005-0000-0000-00003D570000}"/>
    <cellStyle name="Output 9 7 5 15" xfId="22453" xr:uid="{00000000-0005-0000-0000-00003E570000}"/>
    <cellStyle name="Output 9 7 5 2" xfId="22454" xr:uid="{00000000-0005-0000-0000-00003F570000}"/>
    <cellStyle name="Output 9 7 5 2 2" xfId="22455" xr:uid="{00000000-0005-0000-0000-000040570000}"/>
    <cellStyle name="Output 9 7 5 3" xfId="22456" xr:uid="{00000000-0005-0000-0000-000041570000}"/>
    <cellStyle name="Output 9 7 5 3 2" xfId="22457" xr:uid="{00000000-0005-0000-0000-000042570000}"/>
    <cellStyle name="Output 9 7 5 4" xfId="22458" xr:uid="{00000000-0005-0000-0000-000043570000}"/>
    <cellStyle name="Output 9 7 5 4 2" xfId="22459" xr:uid="{00000000-0005-0000-0000-000044570000}"/>
    <cellStyle name="Output 9 7 5 5" xfId="22460" xr:uid="{00000000-0005-0000-0000-000045570000}"/>
    <cellStyle name="Output 9 7 5 5 2" xfId="22461" xr:uid="{00000000-0005-0000-0000-000046570000}"/>
    <cellStyle name="Output 9 7 5 6" xfId="22462" xr:uid="{00000000-0005-0000-0000-000047570000}"/>
    <cellStyle name="Output 9 7 5 6 2" xfId="22463" xr:uid="{00000000-0005-0000-0000-000048570000}"/>
    <cellStyle name="Output 9 7 5 7" xfId="22464" xr:uid="{00000000-0005-0000-0000-000049570000}"/>
    <cellStyle name="Output 9 7 5 7 2" xfId="22465" xr:uid="{00000000-0005-0000-0000-00004A570000}"/>
    <cellStyle name="Output 9 7 5 8" xfId="22466" xr:uid="{00000000-0005-0000-0000-00004B570000}"/>
    <cellStyle name="Output 9 7 5 8 2" xfId="22467" xr:uid="{00000000-0005-0000-0000-00004C570000}"/>
    <cellStyle name="Output 9 7 5 9" xfId="22468" xr:uid="{00000000-0005-0000-0000-00004D570000}"/>
    <cellStyle name="Output 9 7 5 9 2" xfId="22469" xr:uid="{00000000-0005-0000-0000-00004E570000}"/>
    <cellStyle name="Output 9 7 6" xfId="22470" xr:uid="{00000000-0005-0000-0000-00004F570000}"/>
    <cellStyle name="Output 9 7 6 2" xfId="22471" xr:uid="{00000000-0005-0000-0000-000050570000}"/>
    <cellStyle name="Output 9 7 7" xfId="22472" xr:uid="{00000000-0005-0000-0000-000051570000}"/>
    <cellStyle name="Output 9 7 7 2" xfId="22473" xr:uid="{00000000-0005-0000-0000-000052570000}"/>
    <cellStyle name="Output 9 7 8" xfId="22474" xr:uid="{00000000-0005-0000-0000-000053570000}"/>
    <cellStyle name="Output 9 7 8 2" xfId="22475" xr:uid="{00000000-0005-0000-0000-000054570000}"/>
    <cellStyle name="Output 9 7 9" xfId="22476" xr:uid="{00000000-0005-0000-0000-000055570000}"/>
    <cellStyle name="Output 9 7 9 2" xfId="22477" xr:uid="{00000000-0005-0000-0000-000056570000}"/>
    <cellStyle name="Output 9 8" xfId="22478" xr:uid="{00000000-0005-0000-0000-000057570000}"/>
    <cellStyle name="Output 9 8 10" xfId="22479" xr:uid="{00000000-0005-0000-0000-000058570000}"/>
    <cellStyle name="Output 9 8 10 2" xfId="22480" xr:uid="{00000000-0005-0000-0000-000059570000}"/>
    <cellStyle name="Output 9 8 11" xfId="22481" xr:uid="{00000000-0005-0000-0000-00005A570000}"/>
    <cellStyle name="Output 9 8 11 2" xfId="22482" xr:uid="{00000000-0005-0000-0000-00005B570000}"/>
    <cellStyle name="Output 9 8 12" xfId="22483" xr:uid="{00000000-0005-0000-0000-00005C570000}"/>
    <cellStyle name="Output 9 8 12 2" xfId="22484" xr:uid="{00000000-0005-0000-0000-00005D570000}"/>
    <cellStyle name="Output 9 8 13" xfId="22485" xr:uid="{00000000-0005-0000-0000-00005E570000}"/>
    <cellStyle name="Output 9 8 13 2" xfId="22486" xr:uid="{00000000-0005-0000-0000-00005F570000}"/>
    <cellStyle name="Output 9 8 14" xfId="22487" xr:uid="{00000000-0005-0000-0000-000060570000}"/>
    <cellStyle name="Output 9 8 14 2" xfId="22488" xr:uid="{00000000-0005-0000-0000-000061570000}"/>
    <cellStyle name="Output 9 8 15" xfId="22489" xr:uid="{00000000-0005-0000-0000-000062570000}"/>
    <cellStyle name="Output 9 8 15 2" xfId="22490" xr:uid="{00000000-0005-0000-0000-000063570000}"/>
    <cellStyle name="Output 9 8 16" xfId="22491" xr:uid="{00000000-0005-0000-0000-000064570000}"/>
    <cellStyle name="Output 9 8 16 2" xfId="22492" xr:uid="{00000000-0005-0000-0000-000065570000}"/>
    <cellStyle name="Output 9 8 17" xfId="22493" xr:uid="{00000000-0005-0000-0000-000066570000}"/>
    <cellStyle name="Output 9 8 17 2" xfId="22494" xr:uid="{00000000-0005-0000-0000-000067570000}"/>
    <cellStyle name="Output 9 8 18" xfId="22495" xr:uid="{00000000-0005-0000-0000-000068570000}"/>
    <cellStyle name="Output 9 8 2" xfId="22496" xr:uid="{00000000-0005-0000-0000-000069570000}"/>
    <cellStyle name="Output 9 8 2 10" xfId="22497" xr:uid="{00000000-0005-0000-0000-00006A570000}"/>
    <cellStyle name="Output 9 8 2 10 2" xfId="22498" xr:uid="{00000000-0005-0000-0000-00006B570000}"/>
    <cellStyle name="Output 9 8 2 11" xfId="22499" xr:uid="{00000000-0005-0000-0000-00006C570000}"/>
    <cellStyle name="Output 9 8 2 11 2" xfId="22500" xr:uid="{00000000-0005-0000-0000-00006D570000}"/>
    <cellStyle name="Output 9 8 2 12" xfId="22501" xr:uid="{00000000-0005-0000-0000-00006E570000}"/>
    <cellStyle name="Output 9 8 2 12 2" xfId="22502" xr:uid="{00000000-0005-0000-0000-00006F570000}"/>
    <cellStyle name="Output 9 8 2 13" xfId="22503" xr:uid="{00000000-0005-0000-0000-000070570000}"/>
    <cellStyle name="Output 9 8 2 13 2" xfId="22504" xr:uid="{00000000-0005-0000-0000-000071570000}"/>
    <cellStyle name="Output 9 8 2 14" xfId="22505" xr:uid="{00000000-0005-0000-0000-000072570000}"/>
    <cellStyle name="Output 9 8 2 14 2" xfId="22506" xr:uid="{00000000-0005-0000-0000-000073570000}"/>
    <cellStyle name="Output 9 8 2 15" xfId="22507" xr:uid="{00000000-0005-0000-0000-000074570000}"/>
    <cellStyle name="Output 9 8 2 15 2" xfId="22508" xr:uid="{00000000-0005-0000-0000-000075570000}"/>
    <cellStyle name="Output 9 8 2 16" xfId="22509" xr:uid="{00000000-0005-0000-0000-000076570000}"/>
    <cellStyle name="Output 9 8 2 16 2" xfId="22510" xr:uid="{00000000-0005-0000-0000-000077570000}"/>
    <cellStyle name="Output 9 8 2 17" xfId="22511" xr:uid="{00000000-0005-0000-0000-000078570000}"/>
    <cellStyle name="Output 9 8 2 17 2" xfId="22512" xr:uid="{00000000-0005-0000-0000-000079570000}"/>
    <cellStyle name="Output 9 8 2 18" xfId="22513" xr:uid="{00000000-0005-0000-0000-00007A570000}"/>
    <cellStyle name="Output 9 8 2 2" xfId="22514" xr:uid="{00000000-0005-0000-0000-00007B570000}"/>
    <cellStyle name="Output 9 8 2 2 2" xfId="22515" xr:uid="{00000000-0005-0000-0000-00007C570000}"/>
    <cellStyle name="Output 9 8 2 3" xfId="22516" xr:uid="{00000000-0005-0000-0000-00007D570000}"/>
    <cellStyle name="Output 9 8 2 3 2" xfId="22517" xr:uid="{00000000-0005-0000-0000-00007E570000}"/>
    <cellStyle name="Output 9 8 2 4" xfId="22518" xr:uid="{00000000-0005-0000-0000-00007F570000}"/>
    <cellStyle name="Output 9 8 2 4 2" xfId="22519" xr:uid="{00000000-0005-0000-0000-000080570000}"/>
    <cellStyle name="Output 9 8 2 5" xfId="22520" xr:uid="{00000000-0005-0000-0000-000081570000}"/>
    <cellStyle name="Output 9 8 2 5 2" xfId="22521" xr:uid="{00000000-0005-0000-0000-000082570000}"/>
    <cellStyle name="Output 9 8 2 6" xfId="22522" xr:uid="{00000000-0005-0000-0000-000083570000}"/>
    <cellStyle name="Output 9 8 2 6 2" xfId="22523" xr:uid="{00000000-0005-0000-0000-000084570000}"/>
    <cellStyle name="Output 9 8 2 7" xfId="22524" xr:uid="{00000000-0005-0000-0000-000085570000}"/>
    <cellStyle name="Output 9 8 2 7 2" xfId="22525" xr:uid="{00000000-0005-0000-0000-000086570000}"/>
    <cellStyle name="Output 9 8 2 8" xfId="22526" xr:uid="{00000000-0005-0000-0000-000087570000}"/>
    <cellStyle name="Output 9 8 2 8 2" xfId="22527" xr:uid="{00000000-0005-0000-0000-000088570000}"/>
    <cellStyle name="Output 9 8 2 9" xfId="22528" xr:uid="{00000000-0005-0000-0000-000089570000}"/>
    <cellStyle name="Output 9 8 2 9 2" xfId="22529" xr:uid="{00000000-0005-0000-0000-00008A570000}"/>
    <cellStyle name="Output 9 8 3" xfId="22530" xr:uid="{00000000-0005-0000-0000-00008B570000}"/>
    <cellStyle name="Output 9 8 3 10" xfId="22531" xr:uid="{00000000-0005-0000-0000-00008C570000}"/>
    <cellStyle name="Output 9 8 3 10 2" xfId="22532" xr:uid="{00000000-0005-0000-0000-00008D570000}"/>
    <cellStyle name="Output 9 8 3 11" xfId="22533" xr:uid="{00000000-0005-0000-0000-00008E570000}"/>
    <cellStyle name="Output 9 8 3 11 2" xfId="22534" xr:uid="{00000000-0005-0000-0000-00008F570000}"/>
    <cellStyle name="Output 9 8 3 12" xfId="22535" xr:uid="{00000000-0005-0000-0000-000090570000}"/>
    <cellStyle name="Output 9 8 3 12 2" xfId="22536" xr:uid="{00000000-0005-0000-0000-000091570000}"/>
    <cellStyle name="Output 9 8 3 13" xfId="22537" xr:uid="{00000000-0005-0000-0000-000092570000}"/>
    <cellStyle name="Output 9 8 3 13 2" xfId="22538" xr:uid="{00000000-0005-0000-0000-000093570000}"/>
    <cellStyle name="Output 9 8 3 14" xfId="22539" xr:uid="{00000000-0005-0000-0000-000094570000}"/>
    <cellStyle name="Output 9 8 3 14 2" xfId="22540" xr:uid="{00000000-0005-0000-0000-000095570000}"/>
    <cellStyle name="Output 9 8 3 15" xfId="22541" xr:uid="{00000000-0005-0000-0000-000096570000}"/>
    <cellStyle name="Output 9 8 3 15 2" xfId="22542" xr:uid="{00000000-0005-0000-0000-000097570000}"/>
    <cellStyle name="Output 9 8 3 16" xfId="22543" xr:uid="{00000000-0005-0000-0000-000098570000}"/>
    <cellStyle name="Output 9 8 3 2" xfId="22544" xr:uid="{00000000-0005-0000-0000-000099570000}"/>
    <cellStyle name="Output 9 8 3 2 2" xfId="22545" xr:uid="{00000000-0005-0000-0000-00009A570000}"/>
    <cellStyle name="Output 9 8 3 3" xfId="22546" xr:uid="{00000000-0005-0000-0000-00009B570000}"/>
    <cellStyle name="Output 9 8 3 3 2" xfId="22547" xr:uid="{00000000-0005-0000-0000-00009C570000}"/>
    <cellStyle name="Output 9 8 3 4" xfId="22548" xr:uid="{00000000-0005-0000-0000-00009D570000}"/>
    <cellStyle name="Output 9 8 3 4 2" xfId="22549" xr:uid="{00000000-0005-0000-0000-00009E570000}"/>
    <cellStyle name="Output 9 8 3 5" xfId="22550" xr:uid="{00000000-0005-0000-0000-00009F570000}"/>
    <cellStyle name="Output 9 8 3 5 2" xfId="22551" xr:uid="{00000000-0005-0000-0000-0000A0570000}"/>
    <cellStyle name="Output 9 8 3 6" xfId="22552" xr:uid="{00000000-0005-0000-0000-0000A1570000}"/>
    <cellStyle name="Output 9 8 3 6 2" xfId="22553" xr:uid="{00000000-0005-0000-0000-0000A2570000}"/>
    <cellStyle name="Output 9 8 3 7" xfId="22554" xr:uid="{00000000-0005-0000-0000-0000A3570000}"/>
    <cellStyle name="Output 9 8 3 7 2" xfId="22555" xr:uid="{00000000-0005-0000-0000-0000A4570000}"/>
    <cellStyle name="Output 9 8 3 8" xfId="22556" xr:uid="{00000000-0005-0000-0000-0000A5570000}"/>
    <cellStyle name="Output 9 8 3 8 2" xfId="22557" xr:uid="{00000000-0005-0000-0000-0000A6570000}"/>
    <cellStyle name="Output 9 8 3 9" xfId="22558" xr:uid="{00000000-0005-0000-0000-0000A7570000}"/>
    <cellStyle name="Output 9 8 3 9 2" xfId="22559" xr:uid="{00000000-0005-0000-0000-0000A8570000}"/>
    <cellStyle name="Output 9 8 4" xfId="22560" xr:uid="{00000000-0005-0000-0000-0000A9570000}"/>
    <cellStyle name="Output 9 8 4 10" xfId="22561" xr:uid="{00000000-0005-0000-0000-0000AA570000}"/>
    <cellStyle name="Output 9 8 4 10 2" xfId="22562" xr:uid="{00000000-0005-0000-0000-0000AB570000}"/>
    <cellStyle name="Output 9 8 4 11" xfId="22563" xr:uid="{00000000-0005-0000-0000-0000AC570000}"/>
    <cellStyle name="Output 9 8 4 11 2" xfId="22564" xr:uid="{00000000-0005-0000-0000-0000AD570000}"/>
    <cellStyle name="Output 9 8 4 12" xfId="22565" xr:uid="{00000000-0005-0000-0000-0000AE570000}"/>
    <cellStyle name="Output 9 8 4 12 2" xfId="22566" xr:uid="{00000000-0005-0000-0000-0000AF570000}"/>
    <cellStyle name="Output 9 8 4 13" xfId="22567" xr:uid="{00000000-0005-0000-0000-0000B0570000}"/>
    <cellStyle name="Output 9 8 4 13 2" xfId="22568" xr:uid="{00000000-0005-0000-0000-0000B1570000}"/>
    <cellStyle name="Output 9 8 4 14" xfId="22569" xr:uid="{00000000-0005-0000-0000-0000B2570000}"/>
    <cellStyle name="Output 9 8 4 14 2" xfId="22570" xr:uid="{00000000-0005-0000-0000-0000B3570000}"/>
    <cellStyle name="Output 9 8 4 15" xfId="22571" xr:uid="{00000000-0005-0000-0000-0000B4570000}"/>
    <cellStyle name="Output 9 8 4 15 2" xfId="22572" xr:uid="{00000000-0005-0000-0000-0000B5570000}"/>
    <cellStyle name="Output 9 8 4 16" xfId="22573" xr:uid="{00000000-0005-0000-0000-0000B6570000}"/>
    <cellStyle name="Output 9 8 4 2" xfId="22574" xr:uid="{00000000-0005-0000-0000-0000B7570000}"/>
    <cellStyle name="Output 9 8 4 2 2" xfId="22575" xr:uid="{00000000-0005-0000-0000-0000B8570000}"/>
    <cellStyle name="Output 9 8 4 3" xfId="22576" xr:uid="{00000000-0005-0000-0000-0000B9570000}"/>
    <cellStyle name="Output 9 8 4 3 2" xfId="22577" xr:uid="{00000000-0005-0000-0000-0000BA570000}"/>
    <cellStyle name="Output 9 8 4 4" xfId="22578" xr:uid="{00000000-0005-0000-0000-0000BB570000}"/>
    <cellStyle name="Output 9 8 4 4 2" xfId="22579" xr:uid="{00000000-0005-0000-0000-0000BC570000}"/>
    <cellStyle name="Output 9 8 4 5" xfId="22580" xr:uid="{00000000-0005-0000-0000-0000BD570000}"/>
    <cellStyle name="Output 9 8 4 5 2" xfId="22581" xr:uid="{00000000-0005-0000-0000-0000BE570000}"/>
    <cellStyle name="Output 9 8 4 6" xfId="22582" xr:uid="{00000000-0005-0000-0000-0000BF570000}"/>
    <cellStyle name="Output 9 8 4 6 2" xfId="22583" xr:uid="{00000000-0005-0000-0000-0000C0570000}"/>
    <cellStyle name="Output 9 8 4 7" xfId="22584" xr:uid="{00000000-0005-0000-0000-0000C1570000}"/>
    <cellStyle name="Output 9 8 4 7 2" xfId="22585" xr:uid="{00000000-0005-0000-0000-0000C2570000}"/>
    <cellStyle name="Output 9 8 4 8" xfId="22586" xr:uid="{00000000-0005-0000-0000-0000C3570000}"/>
    <cellStyle name="Output 9 8 4 8 2" xfId="22587" xr:uid="{00000000-0005-0000-0000-0000C4570000}"/>
    <cellStyle name="Output 9 8 4 9" xfId="22588" xr:uid="{00000000-0005-0000-0000-0000C5570000}"/>
    <cellStyle name="Output 9 8 4 9 2" xfId="22589" xr:uid="{00000000-0005-0000-0000-0000C6570000}"/>
    <cellStyle name="Output 9 8 5" xfId="22590" xr:uid="{00000000-0005-0000-0000-0000C7570000}"/>
    <cellStyle name="Output 9 8 5 10" xfId="22591" xr:uid="{00000000-0005-0000-0000-0000C8570000}"/>
    <cellStyle name="Output 9 8 5 10 2" xfId="22592" xr:uid="{00000000-0005-0000-0000-0000C9570000}"/>
    <cellStyle name="Output 9 8 5 11" xfId="22593" xr:uid="{00000000-0005-0000-0000-0000CA570000}"/>
    <cellStyle name="Output 9 8 5 11 2" xfId="22594" xr:uid="{00000000-0005-0000-0000-0000CB570000}"/>
    <cellStyle name="Output 9 8 5 12" xfId="22595" xr:uid="{00000000-0005-0000-0000-0000CC570000}"/>
    <cellStyle name="Output 9 8 5 12 2" xfId="22596" xr:uid="{00000000-0005-0000-0000-0000CD570000}"/>
    <cellStyle name="Output 9 8 5 13" xfId="22597" xr:uid="{00000000-0005-0000-0000-0000CE570000}"/>
    <cellStyle name="Output 9 8 5 13 2" xfId="22598" xr:uid="{00000000-0005-0000-0000-0000CF570000}"/>
    <cellStyle name="Output 9 8 5 14" xfId="22599" xr:uid="{00000000-0005-0000-0000-0000D0570000}"/>
    <cellStyle name="Output 9 8 5 2" xfId="22600" xr:uid="{00000000-0005-0000-0000-0000D1570000}"/>
    <cellStyle name="Output 9 8 5 2 2" xfId="22601" xr:uid="{00000000-0005-0000-0000-0000D2570000}"/>
    <cellStyle name="Output 9 8 5 3" xfId="22602" xr:uid="{00000000-0005-0000-0000-0000D3570000}"/>
    <cellStyle name="Output 9 8 5 3 2" xfId="22603" xr:uid="{00000000-0005-0000-0000-0000D4570000}"/>
    <cellStyle name="Output 9 8 5 4" xfId="22604" xr:uid="{00000000-0005-0000-0000-0000D5570000}"/>
    <cellStyle name="Output 9 8 5 4 2" xfId="22605" xr:uid="{00000000-0005-0000-0000-0000D6570000}"/>
    <cellStyle name="Output 9 8 5 5" xfId="22606" xr:uid="{00000000-0005-0000-0000-0000D7570000}"/>
    <cellStyle name="Output 9 8 5 5 2" xfId="22607" xr:uid="{00000000-0005-0000-0000-0000D8570000}"/>
    <cellStyle name="Output 9 8 5 6" xfId="22608" xr:uid="{00000000-0005-0000-0000-0000D9570000}"/>
    <cellStyle name="Output 9 8 5 6 2" xfId="22609" xr:uid="{00000000-0005-0000-0000-0000DA570000}"/>
    <cellStyle name="Output 9 8 5 7" xfId="22610" xr:uid="{00000000-0005-0000-0000-0000DB570000}"/>
    <cellStyle name="Output 9 8 5 7 2" xfId="22611" xr:uid="{00000000-0005-0000-0000-0000DC570000}"/>
    <cellStyle name="Output 9 8 5 8" xfId="22612" xr:uid="{00000000-0005-0000-0000-0000DD570000}"/>
    <cellStyle name="Output 9 8 5 8 2" xfId="22613" xr:uid="{00000000-0005-0000-0000-0000DE570000}"/>
    <cellStyle name="Output 9 8 5 9" xfId="22614" xr:uid="{00000000-0005-0000-0000-0000DF570000}"/>
    <cellStyle name="Output 9 8 5 9 2" xfId="22615" xr:uid="{00000000-0005-0000-0000-0000E0570000}"/>
    <cellStyle name="Output 9 8 6" xfId="22616" xr:uid="{00000000-0005-0000-0000-0000E1570000}"/>
    <cellStyle name="Output 9 8 6 2" xfId="22617" xr:uid="{00000000-0005-0000-0000-0000E2570000}"/>
    <cellStyle name="Output 9 8 7" xfId="22618" xr:uid="{00000000-0005-0000-0000-0000E3570000}"/>
    <cellStyle name="Output 9 8 7 2" xfId="22619" xr:uid="{00000000-0005-0000-0000-0000E4570000}"/>
    <cellStyle name="Output 9 8 8" xfId="22620" xr:uid="{00000000-0005-0000-0000-0000E5570000}"/>
    <cellStyle name="Output 9 8 8 2" xfId="22621" xr:uid="{00000000-0005-0000-0000-0000E6570000}"/>
    <cellStyle name="Output 9 8 9" xfId="22622" xr:uid="{00000000-0005-0000-0000-0000E7570000}"/>
    <cellStyle name="Output 9 8 9 2" xfId="22623" xr:uid="{00000000-0005-0000-0000-0000E8570000}"/>
    <cellStyle name="Output 9 9" xfId="22624" xr:uid="{00000000-0005-0000-0000-0000E9570000}"/>
    <cellStyle name="Output 9 9 10" xfId="22625" xr:uid="{00000000-0005-0000-0000-0000EA570000}"/>
    <cellStyle name="Output 9 9 10 2" xfId="22626" xr:uid="{00000000-0005-0000-0000-0000EB570000}"/>
    <cellStyle name="Output 9 9 11" xfId="22627" xr:uid="{00000000-0005-0000-0000-0000EC570000}"/>
    <cellStyle name="Output 9 9 11 2" xfId="22628" xr:uid="{00000000-0005-0000-0000-0000ED570000}"/>
    <cellStyle name="Output 9 9 12" xfId="22629" xr:uid="{00000000-0005-0000-0000-0000EE570000}"/>
    <cellStyle name="Output 9 9 12 2" xfId="22630" xr:uid="{00000000-0005-0000-0000-0000EF570000}"/>
    <cellStyle name="Output 9 9 13" xfId="22631" xr:uid="{00000000-0005-0000-0000-0000F0570000}"/>
    <cellStyle name="Output 9 9 13 2" xfId="22632" xr:uid="{00000000-0005-0000-0000-0000F1570000}"/>
    <cellStyle name="Output 9 9 14" xfId="22633" xr:uid="{00000000-0005-0000-0000-0000F2570000}"/>
    <cellStyle name="Output 9 9 14 2" xfId="22634" xr:uid="{00000000-0005-0000-0000-0000F3570000}"/>
    <cellStyle name="Output 9 9 15" xfId="22635" xr:uid="{00000000-0005-0000-0000-0000F4570000}"/>
    <cellStyle name="Output 9 9 15 2" xfId="22636" xr:uid="{00000000-0005-0000-0000-0000F5570000}"/>
    <cellStyle name="Output 9 9 16" xfId="22637" xr:uid="{00000000-0005-0000-0000-0000F6570000}"/>
    <cellStyle name="Output 9 9 16 2" xfId="22638" xr:uid="{00000000-0005-0000-0000-0000F7570000}"/>
    <cellStyle name="Output 9 9 17" xfId="22639" xr:uid="{00000000-0005-0000-0000-0000F8570000}"/>
    <cellStyle name="Output 9 9 17 2" xfId="22640" xr:uid="{00000000-0005-0000-0000-0000F9570000}"/>
    <cellStyle name="Output 9 9 18" xfId="22641" xr:uid="{00000000-0005-0000-0000-0000FA570000}"/>
    <cellStyle name="Output 9 9 2" xfId="22642" xr:uid="{00000000-0005-0000-0000-0000FB570000}"/>
    <cellStyle name="Output 9 9 2 10" xfId="22643" xr:uid="{00000000-0005-0000-0000-0000FC570000}"/>
    <cellStyle name="Output 9 9 2 10 2" xfId="22644" xr:uid="{00000000-0005-0000-0000-0000FD570000}"/>
    <cellStyle name="Output 9 9 2 11" xfId="22645" xr:uid="{00000000-0005-0000-0000-0000FE570000}"/>
    <cellStyle name="Output 9 9 2 11 2" xfId="22646" xr:uid="{00000000-0005-0000-0000-0000FF570000}"/>
    <cellStyle name="Output 9 9 2 12" xfId="22647" xr:uid="{00000000-0005-0000-0000-000000580000}"/>
    <cellStyle name="Output 9 9 2 12 2" xfId="22648" xr:uid="{00000000-0005-0000-0000-000001580000}"/>
    <cellStyle name="Output 9 9 2 13" xfId="22649" xr:uid="{00000000-0005-0000-0000-000002580000}"/>
    <cellStyle name="Output 9 9 2 13 2" xfId="22650" xr:uid="{00000000-0005-0000-0000-000003580000}"/>
    <cellStyle name="Output 9 9 2 14" xfId="22651" xr:uid="{00000000-0005-0000-0000-000004580000}"/>
    <cellStyle name="Output 9 9 2 14 2" xfId="22652" xr:uid="{00000000-0005-0000-0000-000005580000}"/>
    <cellStyle name="Output 9 9 2 15" xfId="22653" xr:uid="{00000000-0005-0000-0000-000006580000}"/>
    <cellStyle name="Output 9 9 2 15 2" xfId="22654" xr:uid="{00000000-0005-0000-0000-000007580000}"/>
    <cellStyle name="Output 9 9 2 16" xfId="22655" xr:uid="{00000000-0005-0000-0000-000008580000}"/>
    <cellStyle name="Output 9 9 2 16 2" xfId="22656" xr:uid="{00000000-0005-0000-0000-000009580000}"/>
    <cellStyle name="Output 9 9 2 17" xfId="22657" xr:uid="{00000000-0005-0000-0000-00000A580000}"/>
    <cellStyle name="Output 9 9 2 17 2" xfId="22658" xr:uid="{00000000-0005-0000-0000-00000B580000}"/>
    <cellStyle name="Output 9 9 2 18" xfId="22659" xr:uid="{00000000-0005-0000-0000-00000C580000}"/>
    <cellStyle name="Output 9 9 2 2" xfId="22660" xr:uid="{00000000-0005-0000-0000-00000D580000}"/>
    <cellStyle name="Output 9 9 2 2 2" xfId="22661" xr:uid="{00000000-0005-0000-0000-00000E580000}"/>
    <cellStyle name="Output 9 9 2 3" xfId="22662" xr:uid="{00000000-0005-0000-0000-00000F580000}"/>
    <cellStyle name="Output 9 9 2 3 2" xfId="22663" xr:uid="{00000000-0005-0000-0000-000010580000}"/>
    <cellStyle name="Output 9 9 2 4" xfId="22664" xr:uid="{00000000-0005-0000-0000-000011580000}"/>
    <cellStyle name="Output 9 9 2 4 2" xfId="22665" xr:uid="{00000000-0005-0000-0000-000012580000}"/>
    <cellStyle name="Output 9 9 2 5" xfId="22666" xr:uid="{00000000-0005-0000-0000-000013580000}"/>
    <cellStyle name="Output 9 9 2 5 2" xfId="22667" xr:uid="{00000000-0005-0000-0000-000014580000}"/>
    <cellStyle name="Output 9 9 2 6" xfId="22668" xr:uid="{00000000-0005-0000-0000-000015580000}"/>
    <cellStyle name="Output 9 9 2 6 2" xfId="22669" xr:uid="{00000000-0005-0000-0000-000016580000}"/>
    <cellStyle name="Output 9 9 2 7" xfId="22670" xr:uid="{00000000-0005-0000-0000-000017580000}"/>
    <cellStyle name="Output 9 9 2 7 2" xfId="22671" xr:uid="{00000000-0005-0000-0000-000018580000}"/>
    <cellStyle name="Output 9 9 2 8" xfId="22672" xr:uid="{00000000-0005-0000-0000-000019580000}"/>
    <cellStyle name="Output 9 9 2 8 2" xfId="22673" xr:uid="{00000000-0005-0000-0000-00001A580000}"/>
    <cellStyle name="Output 9 9 2 9" xfId="22674" xr:uid="{00000000-0005-0000-0000-00001B580000}"/>
    <cellStyle name="Output 9 9 2 9 2" xfId="22675" xr:uid="{00000000-0005-0000-0000-00001C580000}"/>
    <cellStyle name="Output 9 9 3" xfId="22676" xr:uid="{00000000-0005-0000-0000-00001D580000}"/>
    <cellStyle name="Output 9 9 3 10" xfId="22677" xr:uid="{00000000-0005-0000-0000-00001E580000}"/>
    <cellStyle name="Output 9 9 3 10 2" xfId="22678" xr:uid="{00000000-0005-0000-0000-00001F580000}"/>
    <cellStyle name="Output 9 9 3 11" xfId="22679" xr:uid="{00000000-0005-0000-0000-000020580000}"/>
    <cellStyle name="Output 9 9 3 11 2" xfId="22680" xr:uid="{00000000-0005-0000-0000-000021580000}"/>
    <cellStyle name="Output 9 9 3 12" xfId="22681" xr:uid="{00000000-0005-0000-0000-000022580000}"/>
    <cellStyle name="Output 9 9 3 12 2" xfId="22682" xr:uid="{00000000-0005-0000-0000-000023580000}"/>
    <cellStyle name="Output 9 9 3 13" xfId="22683" xr:uid="{00000000-0005-0000-0000-000024580000}"/>
    <cellStyle name="Output 9 9 3 13 2" xfId="22684" xr:uid="{00000000-0005-0000-0000-000025580000}"/>
    <cellStyle name="Output 9 9 3 14" xfId="22685" xr:uid="{00000000-0005-0000-0000-000026580000}"/>
    <cellStyle name="Output 9 9 3 14 2" xfId="22686" xr:uid="{00000000-0005-0000-0000-000027580000}"/>
    <cellStyle name="Output 9 9 3 15" xfId="22687" xr:uid="{00000000-0005-0000-0000-000028580000}"/>
    <cellStyle name="Output 9 9 3 15 2" xfId="22688" xr:uid="{00000000-0005-0000-0000-000029580000}"/>
    <cellStyle name="Output 9 9 3 16" xfId="22689" xr:uid="{00000000-0005-0000-0000-00002A580000}"/>
    <cellStyle name="Output 9 9 3 2" xfId="22690" xr:uid="{00000000-0005-0000-0000-00002B580000}"/>
    <cellStyle name="Output 9 9 3 2 2" xfId="22691" xr:uid="{00000000-0005-0000-0000-00002C580000}"/>
    <cellStyle name="Output 9 9 3 3" xfId="22692" xr:uid="{00000000-0005-0000-0000-00002D580000}"/>
    <cellStyle name="Output 9 9 3 3 2" xfId="22693" xr:uid="{00000000-0005-0000-0000-00002E580000}"/>
    <cellStyle name="Output 9 9 3 4" xfId="22694" xr:uid="{00000000-0005-0000-0000-00002F580000}"/>
    <cellStyle name="Output 9 9 3 4 2" xfId="22695" xr:uid="{00000000-0005-0000-0000-000030580000}"/>
    <cellStyle name="Output 9 9 3 5" xfId="22696" xr:uid="{00000000-0005-0000-0000-000031580000}"/>
    <cellStyle name="Output 9 9 3 5 2" xfId="22697" xr:uid="{00000000-0005-0000-0000-000032580000}"/>
    <cellStyle name="Output 9 9 3 6" xfId="22698" xr:uid="{00000000-0005-0000-0000-000033580000}"/>
    <cellStyle name="Output 9 9 3 6 2" xfId="22699" xr:uid="{00000000-0005-0000-0000-000034580000}"/>
    <cellStyle name="Output 9 9 3 7" xfId="22700" xr:uid="{00000000-0005-0000-0000-000035580000}"/>
    <cellStyle name="Output 9 9 3 7 2" xfId="22701" xr:uid="{00000000-0005-0000-0000-000036580000}"/>
    <cellStyle name="Output 9 9 3 8" xfId="22702" xr:uid="{00000000-0005-0000-0000-000037580000}"/>
    <cellStyle name="Output 9 9 3 8 2" xfId="22703" xr:uid="{00000000-0005-0000-0000-000038580000}"/>
    <cellStyle name="Output 9 9 3 9" xfId="22704" xr:uid="{00000000-0005-0000-0000-000039580000}"/>
    <cellStyle name="Output 9 9 3 9 2" xfId="22705" xr:uid="{00000000-0005-0000-0000-00003A580000}"/>
    <cellStyle name="Output 9 9 4" xfId="22706" xr:uid="{00000000-0005-0000-0000-00003B580000}"/>
    <cellStyle name="Output 9 9 4 10" xfId="22707" xr:uid="{00000000-0005-0000-0000-00003C580000}"/>
    <cellStyle name="Output 9 9 4 10 2" xfId="22708" xr:uid="{00000000-0005-0000-0000-00003D580000}"/>
    <cellStyle name="Output 9 9 4 11" xfId="22709" xr:uid="{00000000-0005-0000-0000-00003E580000}"/>
    <cellStyle name="Output 9 9 4 11 2" xfId="22710" xr:uid="{00000000-0005-0000-0000-00003F580000}"/>
    <cellStyle name="Output 9 9 4 12" xfId="22711" xr:uid="{00000000-0005-0000-0000-000040580000}"/>
    <cellStyle name="Output 9 9 4 12 2" xfId="22712" xr:uid="{00000000-0005-0000-0000-000041580000}"/>
    <cellStyle name="Output 9 9 4 13" xfId="22713" xr:uid="{00000000-0005-0000-0000-000042580000}"/>
    <cellStyle name="Output 9 9 4 13 2" xfId="22714" xr:uid="{00000000-0005-0000-0000-000043580000}"/>
    <cellStyle name="Output 9 9 4 14" xfId="22715" xr:uid="{00000000-0005-0000-0000-000044580000}"/>
    <cellStyle name="Output 9 9 4 14 2" xfId="22716" xr:uid="{00000000-0005-0000-0000-000045580000}"/>
    <cellStyle name="Output 9 9 4 15" xfId="22717" xr:uid="{00000000-0005-0000-0000-000046580000}"/>
    <cellStyle name="Output 9 9 4 15 2" xfId="22718" xr:uid="{00000000-0005-0000-0000-000047580000}"/>
    <cellStyle name="Output 9 9 4 16" xfId="22719" xr:uid="{00000000-0005-0000-0000-000048580000}"/>
    <cellStyle name="Output 9 9 4 2" xfId="22720" xr:uid="{00000000-0005-0000-0000-000049580000}"/>
    <cellStyle name="Output 9 9 4 2 2" xfId="22721" xr:uid="{00000000-0005-0000-0000-00004A580000}"/>
    <cellStyle name="Output 9 9 4 3" xfId="22722" xr:uid="{00000000-0005-0000-0000-00004B580000}"/>
    <cellStyle name="Output 9 9 4 3 2" xfId="22723" xr:uid="{00000000-0005-0000-0000-00004C580000}"/>
    <cellStyle name="Output 9 9 4 4" xfId="22724" xr:uid="{00000000-0005-0000-0000-00004D580000}"/>
    <cellStyle name="Output 9 9 4 4 2" xfId="22725" xr:uid="{00000000-0005-0000-0000-00004E580000}"/>
    <cellStyle name="Output 9 9 4 5" xfId="22726" xr:uid="{00000000-0005-0000-0000-00004F580000}"/>
    <cellStyle name="Output 9 9 4 5 2" xfId="22727" xr:uid="{00000000-0005-0000-0000-000050580000}"/>
    <cellStyle name="Output 9 9 4 6" xfId="22728" xr:uid="{00000000-0005-0000-0000-000051580000}"/>
    <cellStyle name="Output 9 9 4 6 2" xfId="22729" xr:uid="{00000000-0005-0000-0000-000052580000}"/>
    <cellStyle name="Output 9 9 4 7" xfId="22730" xr:uid="{00000000-0005-0000-0000-000053580000}"/>
    <cellStyle name="Output 9 9 4 7 2" xfId="22731" xr:uid="{00000000-0005-0000-0000-000054580000}"/>
    <cellStyle name="Output 9 9 4 8" xfId="22732" xr:uid="{00000000-0005-0000-0000-000055580000}"/>
    <cellStyle name="Output 9 9 4 8 2" xfId="22733" xr:uid="{00000000-0005-0000-0000-000056580000}"/>
    <cellStyle name="Output 9 9 4 9" xfId="22734" xr:uid="{00000000-0005-0000-0000-000057580000}"/>
    <cellStyle name="Output 9 9 4 9 2" xfId="22735" xr:uid="{00000000-0005-0000-0000-000058580000}"/>
    <cellStyle name="Output 9 9 5" xfId="22736" xr:uid="{00000000-0005-0000-0000-000059580000}"/>
    <cellStyle name="Output 9 9 5 10" xfId="22737" xr:uid="{00000000-0005-0000-0000-00005A580000}"/>
    <cellStyle name="Output 9 9 5 10 2" xfId="22738" xr:uid="{00000000-0005-0000-0000-00005B580000}"/>
    <cellStyle name="Output 9 9 5 11" xfId="22739" xr:uid="{00000000-0005-0000-0000-00005C580000}"/>
    <cellStyle name="Output 9 9 5 11 2" xfId="22740" xr:uid="{00000000-0005-0000-0000-00005D580000}"/>
    <cellStyle name="Output 9 9 5 12" xfId="22741" xr:uid="{00000000-0005-0000-0000-00005E580000}"/>
    <cellStyle name="Output 9 9 5 12 2" xfId="22742" xr:uid="{00000000-0005-0000-0000-00005F580000}"/>
    <cellStyle name="Output 9 9 5 13" xfId="22743" xr:uid="{00000000-0005-0000-0000-000060580000}"/>
    <cellStyle name="Output 9 9 5 13 2" xfId="22744" xr:uid="{00000000-0005-0000-0000-000061580000}"/>
    <cellStyle name="Output 9 9 5 14" xfId="22745" xr:uid="{00000000-0005-0000-0000-000062580000}"/>
    <cellStyle name="Output 9 9 5 2" xfId="22746" xr:uid="{00000000-0005-0000-0000-000063580000}"/>
    <cellStyle name="Output 9 9 5 2 2" xfId="22747" xr:uid="{00000000-0005-0000-0000-000064580000}"/>
    <cellStyle name="Output 9 9 5 3" xfId="22748" xr:uid="{00000000-0005-0000-0000-000065580000}"/>
    <cellStyle name="Output 9 9 5 3 2" xfId="22749" xr:uid="{00000000-0005-0000-0000-000066580000}"/>
    <cellStyle name="Output 9 9 5 4" xfId="22750" xr:uid="{00000000-0005-0000-0000-000067580000}"/>
    <cellStyle name="Output 9 9 5 4 2" xfId="22751" xr:uid="{00000000-0005-0000-0000-000068580000}"/>
    <cellStyle name="Output 9 9 5 5" xfId="22752" xr:uid="{00000000-0005-0000-0000-000069580000}"/>
    <cellStyle name="Output 9 9 5 5 2" xfId="22753" xr:uid="{00000000-0005-0000-0000-00006A580000}"/>
    <cellStyle name="Output 9 9 5 6" xfId="22754" xr:uid="{00000000-0005-0000-0000-00006B580000}"/>
    <cellStyle name="Output 9 9 5 6 2" xfId="22755" xr:uid="{00000000-0005-0000-0000-00006C580000}"/>
    <cellStyle name="Output 9 9 5 7" xfId="22756" xr:uid="{00000000-0005-0000-0000-00006D580000}"/>
    <cellStyle name="Output 9 9 5 7 2" xfId="22757" xr:uid="{00000000-0005-0000-0000-00006E580000}"/>
    <cellStyle name="Output 9 9 5 8" xfId="22758" xr:uid="{00000000-0005-0000-0000-00006F580000}"/>
    <cellStyle name="Output 9 9 5 8 2" xfId="22759" xr:uid="{00000000-0005-0000-0000-000070580000}"/>
    <cellStyle name="Output 9 9 5 9" xfId="22760" xr:uid="{00000000-0005-0000-0000-000071580000}"/>
    <cellStyle name="Output 9 9 5 9 2" xfId="22761" xr:uid="{00000000-0005-0000-0000-000072580000}"/>
    <cellStyle name="Output 9 9 6" xfId="22762" xr:uid="{00000000-0005-0000-0000-000073580000}"/>
    <cellStyle name="Output 9 9 6 2" xfId="22763" xr:uid="{00000000-0005-0000-0000-000074580000}"/>
    <cellStyle name="Output 9 9 7" xfId="22764" xr:uid="{00000000-0005-0000-0000-000075580000}"/>
    <cellStyle name="Output 9 9 7 2" xfId="22765" xr:uid="{00000000-0005-0000-0000-000076580000}"/>
    <cellStyle name="Output 9 9 8" xfId="22766" xr:uid="{00000000-0005-0000-0000-000077580000}"/>
    <cellStyle name="Output 9 9 8 2" xfId="22767" xr:uid="{00000000-0005-0000-0000-000078580000}"/>
    <cellStyle name="Output 9 9 9" xfId="22768" xr:uid="{00000000-0005-0000-0000-000079580000}"/>
    <cellStyle name="Output 9 9 9 2" xfId="22769" xr:uid="{00000000-0005-0000-0000-00007A580000}"/>
    <cellStyle name="Percent" xfId="28179" builtinId="5"/>
    <cellStyle name="Percent 10" xfId="22770" xr:uid="{00000000-0005-0000-0000-00007C580000}"/>
    <cellStyle name="Percent 10 2" xfId="22771" xr:uid="{00000000-0005-0000-0000-00007D580000}"/>
    <cellStyle name="Percent 10 3" xfId="22772" xr:uid="{00000000-0005-0000-0000-00007E580000}"/>
    <cellStyle name="Percent 11" xfId="22773" xr:uid="{00000000-0005-0000-0000-00007F580000}"/>
    <cellStyle name="Percent 12" xfId="22774" xr:uid="{00000000-0005-0000-0000-000080580000}"/>
    <cellStyle name="Percent 13" xfId="22775" xr:uid="{00000000-0005-0000-0000-000081580000}"/>
    <cellStyle name="Percent 14" xfId="22776" xr:uid="{00000000-0005-0000-0000-000082580000}"/>
    <cellStyle name="Percent 15" xfId="851" xr:uid="{00000000-0005-0000-0000-000083580000}"/>
    <cellStyle name="Percent 16" xfId="28175" xr:uid="{00000000-0005-0000-0000-000084580000}"/>
    <cellStyle name="Percent 17" xfId="28178" xr:uid="{00000000-0005-0000-0000-000085580000}"/>
    <cellStyle name="Percent 2" xfId="16" xr:uid="{00000000-0005-0000-0000-000086580000}"/>
    <cellStyle name="Percent 2 10" xfId="726" xr:uid="{00000000-0005-0000-0000-000087580000}"/>
    <cellStyle name="Percent 2 11" xfId="22777" xr:uid="{00000000-0005-0000-0000-000088580000}"/>
    <cellStyle name="Percent 2 2" xfId="17" xr:uid="{00000000-0005-0000-0000-000089580000}"/>
    <cellStyle name="Percent 2 2 2" xfId="728" xr:uid="{00000000-0005-0000-0000-00008A580000}"/>
    <cellStyle name="Percent 2 2 3" xfId="727" xr:uid="{00000000-0005-0000-0000-00008B580000}"/>
    <cellStyle name="Percent 2 2 4" xfId="22778" xr:uid="{00000000-0005-0000-0000-00008C580000}"/>
    <cellStyle name="Percent 2 3" xfId="28" xr:uid="{00000000-0005-0000-0000-00008D580000}"/>
    <cellStyle name="Percent 2 3 2" xfId="730" xr:uid="{00000000-0005-0000-0000-00008E580000}"/>
    <cellStyle name="Percent 2 3 2 2" xfId="731" xr:uid="{00000000-0005-0000-0000-00008F580000}"/>
    <cellStyle name="Percent 2 3 2 2 2" xfId="732" xr:uid="{00000000-0005-0000-0000-000090580000}"/>
    <cellStyle name="Percent 2 3 2 3" xfId="733" xr:uid="{00000000-0005-0000-0000-000091580000}"/>
    <cellStyle name="Percent 2 3 3" xfId="734" xr:uid="{00000000-0005-0000-0000-000092580000}"/>
    <cellStyle name="Percent 2 3 3 2" xfId="735" xr:uid="{00000000-0005-0000-0000-000093580000}"/>
    <cellStyle name="Percent 2 3 4" xfId="736" xr:uid="{00000000-0005-0000-0000-000094580000}"/>
    <cellStyle name="Percent 2 3 5" xfId="729" xr:uid="{00000000-0005-0000-0000-000095580000}"/>
    <cellStyle name="Percent 2 4" xfId="737" xr:uid="{00000000-0005-0000-0000-000096580000}"/>
    <cellStyle name="Percent 2 4 2" xfId="738" xr:uid="{00000000-0005-0000-0000-000097580000}"/>
    <cellStyle name="Percent 2 4 2 2" xfId="739" xr:uid="{00000000-0005-0000-0000-000098580000}"/>
    <cellStyle name="Percent 2 4 3" xfId="740" xr:uid="{00000000-0005-0000-0000-000099580000}"/>
    <cellStyle name="Percent 2 4 4" xfId="22779" xr:uid="{00000000-0005-0000-0000-00009A580000}"/>
    <cellStyle name="Percent 2 5" xfId="741" xr:uid="{00000000-0005-0000-0000-00009B580000}"/>
    <cellStyle name="Percent 2 5 2" xfId="742" xr:uid="{00000000-0005-0000-0000-00009C580000}"/>
    <cellStyle name="Percent 2 5 2 2" xfId="743" xr:uid="{00000000-0005-0000-0000-00009D580000}"/>
    <cellStyle name="Percent 2 5 3" xfId="744" xr:uid="{00000000-0005-0000-0000-00009E580000}"/>
    <cellStyle name="Percent 2 6" xfId="745" xr:uid="{00000000-0005-0000-0000-00009F580000}"/>
    <cellStyle name="Percent 2 6 2" xfId="746" xr:uid="{00000000-0005-0000-0000-0000A0580000}"/>
    <cellStyle name="Percent 2 6 2 2" xfId="747" xr:uid="{00000000-0005-0000-0000-0000A1580000}"/>
    <cellStyle name="Percent 2 6 3" xfId="748" xr:uid="{00000000-0005-0000-0000-0000A2580000}"/>
    <cellStyle name="Percent 2 7" xfId="749" xr:uid="{00000000-0005-0000-0000-0000A3580000}"/>
    <cellStyle name="Percent 2 7 2" xfId="750" xr:uid="{00000000-0005-0000-0000-0000A4580000}"/>
    <cellStyle name="Percent 2 8" xfId="751" xr:uid="{00000000-0005-0000-0000-0000A5580000}"/>
    <cellStyle name="Percent 2 9" xfId="752" xr:uid="{00000000-0005-0000-0000-0000A6580000}"/>
    <cellStyle name="Percent 3" xfId="18" xr:uid="{00000000-0005-0000-0000-0000A7580000}"/>
    <cellStyle name="Percent 3 2" xfId="754" xr:uid="{00000000-0005-0000-0000-0000A8580000}"/>
    <cellStyle name="Percent 3 2 2" xfId="755" xr:uid="{00000000-0005-0000-0000-0000A9580000}"/>
    <cellStyle name="Percent 3 2 2 2" xfId="22782" xr:uid="{00000000-0005-0000-0000-0000AA580000}"/>
    <cellStyle name="Percent 3 2 3" xfId="22781" xr:uid="{00000000-0005-0000-0000-0000AB580000}"/>
    <cellStyle name="Percent 3 3" xfId="756" xr:uid="{00000000-0005-0000-0000-0000AC580000}"/>
    <cellStyle name="Percent 3 3 2" xfId="22783" xr:uid="{00000000-0005-0000-0000-0000AD580000}"/>
    <cellStyle name="Percent 3 4" xfId="753" xr:uid="{00000000-0005-0000-0000-0000AE580000}"/>
    <cellStyle name="Percent 3 4 2" xfId="22784" xr:uid="{00000000-0005-0000-0000-0000AF580000}"/>
    <cellStyle name="Percent 3 5" xfId="22785" xr:uid="{00000000-0005-0000-0000-0000B0580000}"/>
    <cellStyle name="Percent 3 6" xfId="22780" xr:uid="{00000000-0005-0000-0000-0000B1580000}"/>
    <cellStyle name="Percent 4" xfId="19" xr:uid="{00000000-0005-0000-0000-0000B2580000}"/>
    <cellStyle name="Percent 4 2" xfId="757" xr:uid="{00000000-0005-0000-0000-0000B3580000}"/>
    <cellStyle name="Percent 4 2 2" xfId="758" xr:uid="{00000000-0005-0000-0000-0000B4580000}"/>
    <cellStyle name="Percent 4 2 2 2" xfId="759" xr:uid="{00000000-0005-0000-0000-0000B5580000}"/>
    <cellStyle name="Percent 4 2 2 2 2" xfId="760" xr:uid="{00000000-0005-0000-0000-0000B6580000}"/>
    <cellStyle name="Percent 4 2 2 3" xfId="761" xr:uid="{00000000-0005-0000-0000-0000B7580000}"/>
    <cellStyle name="Percent 4 2 3" xfId="762" xr:uid="{00000000-0005-0000-0000-0000B8580000}"/>
    <cellStyle name="Percent 4 2 3 2" xfId="763" xr:uid="{00000000-0005-0000-0000-0000B9580000}"/>
    <cellStyle name="Percent 4 2 4" xfId="764" xr:uid="{00000000-0005-0000-0000-0000BA580000}"/>
    <cellStyle name="Percent 4 3" xfId="765" xr:uid="{00000000-0005-0000-0000-0000BB580000}"/>
    <cellStyle name="Percent 4 3 2" xfId="766" xr:uid="{00000000-0005-0000-0000-0000BC580000}"/>
    <cellStyle name="Percent 4 3 2 2" xfId="767" xr:uid="{00000000-0005-0000-0000-0000BD580000}"/>
    <cellStyle name="Percent 4 3 3" xfId="768" xr:uid="{00000000-0005-0000-0000-0000BE580000}"/>
    <cellStyle name="Percent 4 4" xfId="769" xr:uid="{00000000-0005-0000-0000-0000BF580000}"/>
    <cellStyle name="Percent 4 4 2" xfId="770" xr:uid="{00000000-0005-0000-0000-0000C0580000}"/>
    <cellStyle name="Percent 4 4 2 2" xfId="771" xr:uid="{00000000-0005-0000-0000-0000C1580000}"/>
    <cellStyle name="Percent 4 4 3" xfId="772" xr:uid="{00000000-0005-0000-0000-0000C2580000}"/>
    <cellStyle name="Percent 4 5" xfId="773" xr:uid="{00000000-0005-0000-0000-0000C3580000}"/>
    <cellStyle name="Percent 4 5 2" xfId="774" xr:uid="{00000000-0005-0000-0000-0000C4580000}"/>
    <cellStyle name="Percent 4 5 2 2" xfId="775" xr:uid="{00000000-0005-0000-0000-0000C5580000}"/>
    <cellStyle name="Percent 4 5 3" xfId="776" xr:uid="{00000000-0005-0000-0000-0000C6580000}"/>
    <cellStyle name="Percent 4 6" xfId="777" xr:uid="{00000000-0005-0000-0000-0000C7580000}"/>
    <cellStyle name="Percent 4 6 2" xfId="778" xr:uid="{00000000-0005-0000-0000-0000C8580000}"/>
    <cellStyle name="Percent 4 7" xfId="779" xr:uid="{00000000-0005-0000-0000-0000C9580000}"/>
    <cellStyle name="Percent 4 8" xfId="780" xr:uid="{00000000-0005-0000-0000-0000CA580000}"/>
    <cellStyle name="Percent 4 9" xfId="22786" xr:uid="{00000000-0005-0000-0000-0000CB580000}"/>
    <cellStyle name="Percent 5" xfId="20" xr:uid="{00000000-0005-0000-0000-0000CC580000}"/>
    <cellStyle name="Percent 5 2" xfId="781" xr:uid="{00000000-0005-0000-0000-0000CD580000}"/>
    <cellStyle name="Percent 5 2 2" xfId="22788" xr:uid="{00000000-0005-0000-0000-0000CE580000}"/>
    <cellStyle name="Percent 5 3" xfId="782" xr:uid="{00000000-0005-0000-0000-0000CF580000}"/>
    <cellStyle name="Percent 5 3 2" xfId="22789" xr:uid="{00000000-0005-0000-0000-0000D0580000}"/>
    <cellStyle name="Percent 5 4" xfId="22787" xr:uid="{00000000-0005-0000-0000-0000D1580000}"/>
    <cellStyle name="Percent 6" xfId="21" xr:uid="{00000000-0005-0000-0000-0000D2580000}"/>
    <cellStyle name="Percent 6 2" xfId="784" xr:uid="{00000000-0005-0000-0000-0000D3580000}"/>
    <cellStyle name="Percent 6 2 2" xfId="22791" xr:uid="{00000000-0005-0000-0000-0000D4580000}"/>
    <cellStyle name="Percent 6 3" xfId="783" xr:uid="{00000000-0005-0000-0000-0000D5580000}"/>
    <cellStyle name="Percent 6 4" xfId="22790" xr:uid="{00000000-0005-0000-0000-0000D6580000}"/>
    <cellStyle name="Percent 7" xfId="785" xr:uid="{00000000-0005-0000-0000-0000D7580000}"/>
    <cellStyle name="Percent 7 2" xfId="22793" xr:uid="{00000000-0005-0000-0000-0000D8580000}"/>
    <cellStyle name="Percent 7 3" xfId="22794" xr:uid="{00000000-0005-0000-0000-0000D9580000}"/>
    <cellStyle name="Percent 7 4" xfId="22792" xr:uid="{00000000-0005-0000-0000-0000DA580000}"/>
    <cellStyle name="Percent 8" xfId="786" xr:uid="{00000000-0005-0000-0000-0000DB580000}"/>
    <cellStyle name="Percent 8 2" xfId="787" xr:uid="{00000000-0005-0000-0000-0000DC580000}"/>
    <cellStyle name="Percent 8 2 2" xfId="22796" xr:uid="{00000000-0005-0000-0000-0000DD580000}"/>
    <cellStyle name="Percent 8 3" xfId="22797" xr:uid="{00000000-0005-0000-0000-0000DE580000}"/>
    <cellStyle name="Percent 8 4" xfId="22798" xr:uid="{00000000-0005-0000-0000-0000DF580000}"/>
    <cellStyle name="Percent 8 5" xfId="22799" xr:uid="{00000000-0005-0000-0000-0000E0580000}"/>
    <cellStyle name="Percent 8 6" xfId="22795" xr:uid="{00000000-0005-0000-0000-0000E1580000}"/>
    <cellStyle name="Percent 9" xfId="788" xr:uid="{00000000-0005-0000-0000-0000E2580000}"/>
    <cellStyle name="Percent 9 2" xfId="22801" xr:uid="{00000000-0005-0000-0000-0000E3580000}"/>
    <cellStyle name="Percent 9 3" xfId="22802" xr:uid="{00000000-0005-0000-0000-0000E4580000}"/>
    <cellStyle name="Percent 9 4" xfId="22803" xr:uid="{00000000-0005-0000-0000-0000E5580000}"/>
    <cellStyle name="Percent 9 5" xfId="22800" xr:uid="{00000000-0005-0000-0000-0000E6580000}"/>
    <cellStyle name="Style 1" xfId="789" xr:uid="{00000000-0005-0000-0000-0000E7580000}"/>
    <cellStyle name="Title 2" xfId="790" xr:uid="{00000000-0005-0000-0000-0000E8580000}"/>
    <cellStyle name="Title 2 2" xfId="791" xr:uid="{00000000-0005-0000-0000-0000E9580000}"/>
    <cellStyle name="Title 3" xfId="792" xr:uid="{00000000-0005-0000-0000-0000EA580000}"/>
    <cellStyle name="Total 10" xfId="22804" xr:uid="{00000000-0005-0000-0000-0000EB580000}"/>
    <cellStyle name="Total 2" xfId="793" xr:uid="{00000000-0005-0000-0000-0000EC580000}"/>
    <cellStyle name="Total 2 2" xfId="794" xr:uid="{00000000-0005-0000-0000-0000ED580000}"/>
    <cellStyle name="Total 2 2 2" xfId="795" xr:uid="{00000000-0005-0000-0000-0000EE580000}"/>
    <cellStyle name="Total 2 2 2 2" xfId="796" xr:uid="{00000000-0005-0000-0000-0000EF580000}"/>
    <cellStyle name="Total 2 2 2 2 2" xfId="797" xr:uid="{00000000-0005-0000-0000-0000F0580000}"/>
    <cellStyle name="Total 2 2 2 2 3" xfId="798" xr:uid="{00000000-0005-0000-0000-0000F1580000}"/>
    <cellStyle name="Total 2 2 2 3" xfId="799" xr:uid="{00000000-0005-0000-0000-0000F2580000}"/>
    <cellStyle name="Total 2 2 2 4" xfId="800" xr:uid="{00000000-0005-0000-0000-0000F3580000}"/>
    <cellStyle name="Total 2 2 3" xfId="801" xr:uid="{00000000-0005-0000-0000-0000F4580000}"/>
    <cellStyle name="Total 2 2 3 2" xfId="802" xr:uid="{00000000-0005-0000-0000-0000F5580000}"/>
    <cellStyle name="Total 2 2 3 3" xfId="803" xr:uid="{00000000-0005-0000-0000-0000F6580000}"/>
    <cellStyle name="Total 2 2 4" xfId="804" xr:uid="{00000000-0005-0000-0000-0000F7580000}"/>
    <cellStyle name="Total 2 2 5" xfId="805" xr:uid="{00000000-0005-0000-0000-0000F8580000}"/>
    <cellStyle name="Total 2 3" xfId="806" xr:uid="{00000000-0005-0000-0000-0000F9580000}"/>
    <cellStyle name="Total 2 3 2" xfId="807" xr:uid="{00000000-0005-0000-0000-0000FA580000}"/>
    <cellStyle name="Total 2 3 2 2" xfId="808" xr:uid="{00000000-0005-0000-0000-0000FB580000}"/>
    <cellStyle name="Total 2 3 2 3" xfId="809" xr:uid="{00000000-0005-0000-0000-0000FC580000}"/>
    <cellStyle name="Total 2 3 3" xfId="810" xr:uid="{00000000-0005-0000-0000-0000FD580000}"/>
    <cellStyle name="Total 2 3 4" xfId="811" xr:uid="{00000000-0005-0000-0000-0000FE580000}"/>
    <cellStyle name="Total 2 4" xfId="812" xr:uid="{00000000-0005-0000-0000-0000FF580000}"/>
    <cellStyle name="Total 2 5" xfId="813" xr:uid="{00000000-0005-0000-0000-000000590000}"/>
    <cellStyle name="Total 2 5 2" xfId="814" xr:uid="{00000000-0005-0000-0000-000001590000}"/>
    <cellStyle name="Total 2 5 3" xfId="815" xr:uid="{00000000-0005-0000-0000-000002590000}"/>
    <cellStyle name="Total 2 6" xfId="816" xr:uid="{00000000-0005-0000-0000-000003590000}"/>
    <cellStyle name="Total 2 7" xfId="817" xr:uid="{00000000-0005-0000-0000-000004590000}"/>
    <cellStyle name="Total 2 8" xfId="22805" xr:uid="{00000000-0005-0000-0000-000005590000}"/>
    <cellStyle name="Total 3" xfId="818" xr:uid="{00000000-0005-0000-0000-000006590000}"/>
    <cellStyle name="Total 3 2" xfId="819" xr:uid="{00000000-0005-0000-0000-000007590000}"/>
    <cellStyle name="Total 3 2 2" xfId="820" xr:uid="{00000000-0005-0000-0000-000008590000}"/>
    <cellStyle name="Total 3 2 2 2" xfId="821" xr:uid="{00000000-0005-0000-0000-000009590000}"/>
    <cellStyle name="Total 3 2 2 3" xfId="822" xr:uid="{00000000-0005-0000-0000-00000A590000}"/>
    <cellStyle name="Total 3 2 3" xfId="823" xr:uid="{00000000-0005-0000-0000-00000B590000}"/>
    <cellStyle name="Total 3 2 4" xfId="824" xr:uid="{00000000-0005-0000-0000-00000C590000}"/>
    <cellStyle name="Total 3 3" xfId="825" xr:uid="{00000000-0005-0000-0000-00000D590000}"/>
    <cellStyle name="Total 3 3 2" xfId="826" xr:uid="{00000000-0005-0000-0000-00000E590000}"/>
    <cellStyle name="Total 3 3 3" xfId="827" xr:uid="{00000000-0005-0000-0000-00000F590000}"/>
    <cellStyle name="Total 3 4" xfId="828" xr:uid="{00000000-0005-0000-0000-000010590000}"/>
    <cellStyle name="Total 3 5" xfId="829" xr:uid="{00000000-0005-0000-0000-000011590000}"/>
    <cellStyle name="Total 3 6" xfId="22806" xr:uid="{00000000-0005-0000-0000-000012590000}"/>
    <cellStyle name="Total 4" xfId="830" xr:uid="{00000000-0005-0000-0000-000013590000}"/>
    <cellStyle name="Total 4 2" xfId="831" xr:uid="{00000000-0005-0000-0000-000014590000}"/>
    <cellStyle name="Total 4 2 2" xfId="832" xr:uid="{00000000-0005-0000-0000-000015590000}"/>
    <cellStyle name="Total 4 2 3" xfId="833" xr:uid="{00000000-0005-0000-0000-000016590000}"/>
    <cellStyle name="Total 4 3" xfId="834" xr:uid="{00000000-0005-0000-0000-000017590000}"/>
    <cellStyle name="Total 4 4" xfId="835" xr:uid="{00000000-0005-0000-0000-000018590000}"/>
    <cellStyle name="Total 4 5" xfId="22807" xr:uid="{00000000-0005-0000-0000-000019590000}"/>
    <cellStyle name="Total 5" xfId="836" xr:uid="{00000000-0005-0000-0000-00001A590000}"/>
    <cellStyle name="Total 5 2" xfId="837" xr:uid="{00000000-0005-0000-0000-00001B590000}"/>
    <cellStyle name="Total 5 3" xfId="838" xr:uid="{00000000-0005-0000-0000-00001C590000}"/>
    <cellStyle name="Total 5 4" xfId="22808" xr:uid="{00000000-0005-0000-0000-00001D590000}"/>
    <cellStyle name="Total 6" xfId="22809" xr:uid="{00000000-0005-0000-0000-00001E590000}"/>
    <cellStyle name="Total 7" xfId="22810" xr:uid="{00000000-0005-0000-0000-00001F590000}"/>
    <cellStyle name="Total 8" xfId="22811" xr:uid="{00000000-0005-0000-0000-000020590000}"/>
    <cellStyle name="Total 8 10" xfId="22812" xr:uid="{00000000-0005-0000-0000-000021590000}"/>
    <cellStyle name="Total 8 10 10" xfId="22813" xr:uid="{00000000-0005-0000-0000-000022590000}"/>
    <cellStyle name="Total 8 10 10 2" xfId="22814" xr:uid="{00000000-0005-0000-0000-000023590000}"/>
    <cellStyle name="Total 8 10 11" xfId="22815" xr:uid="{00000000-0005-0000-0000-000024590000}"/>
    <cellStyle name="Total 8 10 11 2" xfId="22816" xr:uid="{00000000-0005-0000-0000-000025590000}"/>
    <cellStyle name="Total 8 10 12" xfId="22817" xr:uid="{00000000-0005-0000-0000-000026590000}"/>
    <cellStyle name="Total 8 10 12 2" xfId="22818" xr:uid="{00000000-0005-0000-0000-000027590000}"/>
    <cellStyle name="Total 8 10 13" xfId="22819" xr:uid="{00000000-0005-0000-0000-000028590000}"/>
    <cellStyle name="Total 8 10 13 2" xfId="22820" xr:uid="{00000000-0005-0000-0000-000029590000}"/>
    <cellStyle name="Total 8 10 14" xfId="22821" xr:uid="{00000000-0005-0000-0000-00002A590000}"/>
    <cellStyle name="Total 8 10 14 2" xfId="22822" xr:uid="{00000000-0005-0000-0000-00002B590000}"/>
    <cellStyle name="Total 8 10 15" xfId="22823" xr:uid="{00000000-0005-0000-0000-00002C590000}"/>
    <cellStyle name="Total 8 10 15 2" xfId="22824" xr:uid="{00000000-0005-0000-0000-00002D590000}"/>
    <cellStyle name="Total 8 10 16" xfId="22825" xr:uid="{00000000-0005-0000-0000-00002E590000}"/>
    <cellStyle name="Total 8 10 16 2" xfId="22826" xr:uid="{00000000-0005-0000-0000-00002F590000}"/>
    <cellStyle name="Total 8 10 17" xfId="22827" xr:uid="{00000000-0005-0000-0000-000030590000}"/>
    <cellStyle name="Total 8 10 17 2" xfId="22828" xr:uid="{00000000-0005-0000-0000-000031590000}"/>
    <cellStyle name="Total 8 10 18" xfId="22829" xr:uid="{00000000-0005-0000-0000-000032590000}"/>
    <cellStyle name="Total 8 10 2" xfId="22830" xr:uid="{00000000-0005-0000-0000-000033590000}"/>
    <cellStyle name="Total 8 10 2 2" xfId="22831" xr:uid="{00000000-0005-0000-0000-000034590000}"/>
    <cellStyle name="Total 8 10 3" xfId="22832" xr:uid="{00000000-0005-0000-0000-000035590000}"/>
    <cellStyle name="Total 8 10 3 2" xfId="22833" xr:uid="{00000000-0005-0000-0000-000036590000}"/>
    <cellStyle name="Total 8 10 4" xfId="22834" xr:uid="{00000000-0005-0000-0000-000037590000}"/>
    <cellStyle name="Total 8 10 4 2" xfId="22835" xr:uid="{00000000-0005-0000-0000-000038590000}"/>
    <cellStyle name="Total 8 10 5" xfId="22836" xr:uid="{00000000-0005-0000-0000-000039590000}"/>
    <cellStyle name="Total 8 10 5 2" xfId="22837" xr:uid="{00000000-0005-0000-0000-00003A590000}"/>
    <cellStyle name="Total 8 10 6" xfId="22838" xr:uid="{00000000-0005-0000-0000-00003B590000}"/>
    <cellStyle name="Total 8 10 6 2" xfId="22839" xr:uid="{00000000-0005-0000-0000-00003C590000}"/>
    <cellStyle name="Total 8 10 7" xfId="22840" xr:uid="{00000000-0005-0000-0000-00003D590000}"/>
    <cellStyle name="Total 8 10 7 2" xfId="22841" xr:uid="{00000000-0005-0000-0000-00003E590000}"/>
    <cellStyle name="Total 8 10 8" xfId="22842" xr:uid="{00000000-0005-0000-0000-00003F590000}"/>
    <cellStyle name="Total 8 10 8 2" xfId="22843" xr:uid="{00000000-0005-0000-0000-000040590000}"/>
    <cellStyle name="Total 8 10 9" xfId="22844" xr:uid="{00000000-0005-0000-0000-000041590000}"/>
    <cellStyle name="Total 8 10 9 2" xfId="22845" xr:uid="{00000000-0005-0000-0000-000042590000}"/>
    <cellStyle name="Total 8 11" xfId="22846" xr:uid="{00000000-0005-0000-0000-000043590000}"/>
    <cellStyle name="Total 8 11 10" xfId="22847" xr:uid="{00000000-0005-0000-0000-000044590000}"/>
    <cellStyle name="Total 8 11 10 2" xfId="22848" xr:uid="{00000000-0005-0000-0000-000045590000}"/>
    <cellStyle name="Total 8 11 11" xfId="22849" xr:uid="{00000000-0005-0000-0000-000046590000}"/>
    <cellStyle name="Total 8 11 11 2" xfId="22850" xr:uid="{00000000-0005-0000-0000-000047590000}"/>
    <cellStyle name="Total 8 11 12" xfId="22851" xr:uid="{00000000-0005-0000-0000-000048590000}"/>
    <cellStyle name="Total 8 11 12 2" xfId="22852" xr:uid="{00000000-0005-0000-0000-000049590000}"/>
    <cellStyle name="Total 8 11 13" xfId="22853" xr:uid="{00000000-0005-0000-0000-00004A590000}"/>
    <cellStyle name="Total 8 11 13 2" xfId="22854" xr:uid="{00000000-0005-0000-0000-00004B590000}"/>
    <cellStyle name="Total 8 11 14" xfId="22855" xr:uid="{00000000-0005-0000-0000-00004C590000}"/>
    <cellStyle name="Total 8 11 14 2" xfId="22856" xr:uid="{00000000-0005-0000-0000-00004D590000}"/>
    <cellStyle name="Total 8 11 15" xfId="22857" xr:uid="{00000000-0005-0000-0000-00004E590000}"/>
    <cellStyle name="Total 8 11 15 2" xfId="22858" xr:uid="{00000000-0005-0000-0000-00004F590000}"/>
    <cellStyle name="Total 8 11 16" xfId="22859" xr:uid="{00000000-0005-0000-0000-000050590000}"/>
    <cellStyle name="Total 8 11 16 2" xfId="22860" xr:uid="{00000000-0005-0000-0000-000051590000}"/>
    <cellStyle name="Total 8 11 17" xfId="22861" xr:uid="{00000000-0005-0000-0000-000052590000}"/>
    <cellStyle name="Total 8 11 17 2" xfId="22862" xr:uid="{00000000-0005-0000-0000-000053590000}"/>
    <cellStyle name="Total 8 11 18" xfId="22863" xr:uid="{00000000-0005-0000-0000-000054590000}"/>
    <cellStyle name="Total 8 11 2" xfId="22864" xr:uid="{00000000-0005-0000-0000-000055590000}"/>
    <cellStyle name="Total 8 11 2 2" xfId="22865" xr:uid="{00000000-0005-0000-0000-000056590000}"/>
    <cellStyle name="Total 8 11 3" xfId="22866" xr:uid="{00000000-0005-0000-0000-000057590000}"/>
    <cellStyle name="Total 8 11 3 2" xfId="22867" xr:uid="{00000000-0005-0000-0000-000058590000}"/>
    <cellStyle name="Total 8 11 4" xfId="22868" xr:uid="{00000000-0005-0000-0000-000059590000}"/>
    <cellStyle name="Total 8 11 4 2" xfId="22869" xr:uid="{00000000-0005-0000-0000-00005A590000}"/>
    <cellStyle name="Total 8 11 5" xfId="22870" xr:uid="{00000000-0005-0000-0000-00005B590000}"/>
    <cellStyle name="Total 8 11 5 2" xfId="22871" xr:uid="{00000000-0005-0000-0000-00005C590000}"/>
    <cellStyle name="Total 8 11 6" xfId="22872" xr:uid="{00000000-0005-0000-0000-00005D590000}"/>
    <cellStyle name="Total 8 11 6 2" xfId="22873" xr:uid="{00000000-0005-0000-0000-00005E590000}"/>
    <cellStyle name="Total 8 11 7" xfId="22874" xr:uid="{00000000-0005-0000-0000-00005F590000}"/>
    <cellStyle name="Total 8 11 7 2" xfId="22875" xr:uid="{00000000-0005-0000-0000-000060590000}"/>
    <cellStyle name="Total 8 11 8" xfId="22876" xr:uid="{00000000-0005-0000-0000-000061590000}"/>
    <cellStyle name="Total 8 11 8 2" xfId="22877" xr:uid="{00000000-0005-0000-0000-000062590000}"/>
    <cellStyle name="Total 8 11 9" xfId="22878" xr:uid="{00000000-0005-0000-0000-000063590000}"/>
    <cellStyle name="Total 8 11 9 2" xfId="22879" xr:uid="{00000000-0005-0000-0000-000064590000}"/>
    <cellStyle name="Total 8 12" xfId="22880" xr:uid="{00000000-0005-0000-0000-000065590000}"/>
    <cellStyle name="Total 8 12 10" xfId="22881" xr:uid="{00000000-0005-0000-0000-000066590000}"/>
    <cellStyle name="Total 8 12 10 2" xfId="22882" xr:uid="{00000000-0005-0000-0000-000067590000}"/>
    <cellStyle name="Total 8 12 11" xfId="22883" xr:uid="{00000000-0005-0000-0000-000068590000}"/>
    <cellStyle name="Total 8 12 11 2" xfId="22884" xr:uid="{00000000-0005-0000-0000-000069590000}"/>
    <cellStyle name="Total 8 12 12" xfId="22885" xr:uid="{00000000-0005-0000-0000-00006A590000}"/>
    <cellStyle name="Total 8 12 12 2" xfId="22886" xr:uid="{00000000-0005-0000-0000-00006B590000}"/>
    <cellStyle name="Total 8 12 13" xfId="22887" xr:uid="{00000000-0005-0000-0000-00006C590000}"/>
    <cellStyle name="Total 8 12 13 2" xfId="22888" xr:uid="{00000000-0005-0000-0000-00006D590000}"/>
    <cellStyle name="Total 8 12 14" xfId="22889" xr:uid="{00000000-0005-0000-0000-00006E590000}"/>
    <cellStyle name="Total 8 12 14 2" xfId="22890" xr:uid="{00000000-0005-0000-0000-00006F590000}"/>
    <cellStyle name="Total 8 12 15" xfId="22891" xr:uid="{00000000-0005-0000-0000-000070590000}"/>
    <cellStyle name="Total 8 12 15 2" xfId="22892" xr:uid="{00000000-0005-0000-0000-000071590000}"/>
    <cellStyle name="Total 8 12 16" xfId="22893" xr:uid="{00000000-0005-0000-0000-000072590000}"/>
    <cellStyle name="Total 8 12 2" xfId="22894" xr:uid="{00000000-0005-0000-0000-000073590000}"/>
    <cellStyle name="Total 8 12 2 2" xfId="22895" xr:uid="{00000000-0005-0000-0000-000074590000}"/>
    <cellStyle name="Total 8 12 3" xfId="22896" xr:uid="{00000000-0005-0000-0000-000075590000}"/>
    <cellStyle name="Total 8 12 3 2" xfId="22897" xr:uid="{00000000-0005-0000-0000-000076590000}"/>
    <cellStyle name="Total 8 12 4" xfId="22898" xr:uid="{00000000-0005-0000-0000-000077590000}"/>
    <cellStyle name="Total 8 12 4 2" xfId="22899" xr:uid="{00000000-0005-0000-0000-000078590000}"/>
    <cellStyle name="Total 8 12 5" xfId="22900" xr:uid="{00000000-0005-0000-0000-000079590000}"/>
    <cellStyle name="Total 8 12 5 2" xfId="22901" xr:uid="{00000000-0005-0000-0000-00007A590000}"/>
    <cellStyle name="Total 8 12 6" xfId="22902" xr:uid="{00000000-0005-0000-0000-00007B590000}"/>
    <cellStyle name="Total 8 12 6 2" xfId="22903" xr:uid="{00000000-0005-0000-0000-00007C590000}"/>
    <cellStyle name="Total 8 12 7" xfId="22904" xr:uid="{00000000-0005-0000-0000-00007D590000}"/>
    <cellStyle name="Total 8 12 7 2" xfId="22905" xr:uid="{00000000-0005-0000-0000-00007E590000}"/>
    <cellStyle name="Total 8 12 8" xfId="22906" xr:uid="{00000000-0005-0000-0000-00007F590000}"/>
    <cellStyle name="Total 8 12 8 2" xfId="22907" xr:uid="{00000000-0005-0000-0000-000080590000}"/>
    <cellStyle name="Total 8 12 9" xfId="22908" xr:uid="{00000000-0005-0000-0000-000081590000}"/>
    <cellStyle name="Total 8 12 9 2" xfId="22909" xr:uid="{00000000-0005-0000-0000-000082590000}"/>
    <cellStyle name="Total 8 13" xfId="22910" xr:uid="{00000000-0005-0000-0000-000083590000}"/>
    <cellStyle name="Total 8 13 10" xfId="22911" xr:uid="{00000000-0005-0000-0000-000084590000}"/>
    <cellStyle name="Total 8 13 10 2" xfId="22912" xr:uid="{00000000-0005-0000-0000-000085590000}"/>
    <cellStyle name="Total 8 13 11" xfId="22913" xr:uid="{00000000-0005-0000-0000-000086590000}"/>
    <cellStyle name="Total 8 13 11 2" xfId="22914" xr:uid="{00000000-0005-0000-0000-000087590000}"/>
    <cellStyle name="Total 8 13 12" xfId="22915" xr:uid="{00000000-0005-0000-0000-000088590000}"/>
    <cellStyle name="Total 8 13 12 2" xfId="22916" xr:uid="{00000000-0005-0000-0000-000089590000}"/>
    <cellStyle name="Total 8 13 13" xfId="22917" xr:uid="{00000000-0005-0000-0000-00008A590000}"/>
    <cellStyle name="Total 8 13 13 2" xfId="22918" xr:uid="{00000000-0005-0000-0000-00008B590000}"/>
    <cellStyle name="Total 8 13 14" xfId="22919" xr:uid="{00000000-0005-0000-0000-00008C590000}"/>
    <cellStyle name="Total 8 13 14 2" xfId="22920" xr:uid="{00000000-0005-0000-0000-00008D590000}"/>
    <cellStyle name="Total 8 13 15" xfId="22921" xr:uid="{00000000-0005-0000-0000-00008E590000}"/>
    <cellStyle name="Total 8 13 15 2" xfId="22922" xr:uid="{00000000-0005-0000-0000-00008F590000}"/>
    <cellStyle name="Total 8 13 16" xfId="22923" xr:uid="{00000000-0005-0000-0000-000090590000}"/>
    <cellStyle name="Total 8 13 2" xfId="22924" xr:uid="{00000000-0005-0000-0000-000091590000}"/>
    <cellStyle name="Total 8 13 2 2" xfId="22925" xr:uid="{00000000-0005-0000-0000-000092590000}"/>
    <cellStyle name="Total 8 13 3" xfId="22926" xr:uid="{00000000-0005-0000-0000-000093590000}"/>
    <cellStyle name="Total 8 13 3 2" xfId="22927" xr:uid="{00000000-0005-0000-0000-000094590000}"/>
    <cellStyle name="Total 8 13 4" xfId="22928" xr:uid="{00000000-0005-0000-0000-000095590000}"/>
    <cellStyle name="Total 8 13 4 2" xfId="22929" xr:uid="{00000000-0005-0000-0000-000096590000}"/>
    <cellStyle name="Total 8 13 5" xfId="22930" xr:uid="{00000000-0005-0000-0000-000097590000}"/>
    <cellStyle name="Total 8 13 5 2" xfId="22931" xr:uid="{00000000-0005-0000-0000-000098590000}"/>
    <cellStyle name="Total 8 13 6" xfId="22932" xr:uid="{00000000-0005-0000-0000-000099590000}"/>
    <cellStyle name="Total 8 13 6 2" xfId="22933" xr:uid="{00000000-0005-0000-0000-00009A590000}"/>
    <cellStyle name="Total 8 13 7" xfId="22934" xr:uid="{00000000-0005-0000-0000-00009B590000}"/>
    <cellStyle name="Total 8 13 7 2" xfId="22935" xr:uid="{00000000-0005-0000-0000-00009C590000}"/>
    <cellStyle name="Total 8 13 8" xfId="22936" xr:uid="{00000000-0005-0000-0000-00009D590000}"/>
    <cellStyle name="Total 8 13 8 2" xfId="22937" xr:uid="{00000000-0005-0000-0000-00009E590000}"/>
    <cellStyle name="Total 8 13 9" xfId="22938" xr:uid="{00000000-0005-0000-0000-00009F590000}"/>
    <cellStyle name="Total 8 13 9 2" xfId="22939" xr:uid="{00000000-0005-0000-0000-0000A0590000}"/>
    <cellStyle name="Total 8 14" xfId="22940" xr:uid="{00000000-0005-0000-0000-0000A1590000}"/>
    <cellStyle name="Total 8 14 10" xfId="22941" xr:uid="{00000000-0005-0000-0000-0000A2590000}"/>
    <cellStyle name="Total 8 14 10 2" xfId="22942" xr:uid="{00000000-0005-0000-0000-0000A3590000}"/>
    <cellStyle name="Total 8 14 11" xfId="22943" xr:uid="{00000000-0005-0000-0000-0000A4590000}"/>
    <cellStyle name="Total 8 14 11 2" xfId="22944" xr:uid="{00000000-0005-0000-0000-0000A5590000}"/>
    <cellStyle name="Total 8 14 12" xfId="22945" xr:uid="{00000000-0005-0000-0000-0000A6590000}"/>
    <cellStyle name="Total 8 14 12 2" xfId="22946" xr:uid="{00000000-0005-0000-0000-0000A7590000}"/>
    <cellStyle name="Total 8 14 13" xfId="22947" xr:uid="{00000000-0005-0000-0000-0000A8590000}"/>
    <cellStyle name="Total 8 14 13 2" xfId="22948" xr:uid="{00000000-0005-0000-0000-0000A9590000}"/>
    <cellStyle name="Total 8 14 14" xfId="22949" xr:uid="{00000000-0005-0000-0000-0000AA590000}"/>
    <cellStyle name="Total 8 14 14 2" xfId="22950" xr:uid="{00000000-0005-0000-0000-0000AB590000}"/>
    <cellStyle name="Total 8 14 15" xfId="22951" xr:uid="{00000000-0005-0000-0000-0000AC590000}"/>
    <cellStyle name="Total 8 14 2" xfId="22952" xr:uid="{00000000-0005-0000-0000-0000AD590000}"/>
    <cellStyle name="Total 8 14 2 2" xfId="22953" xr:uid="{00000000-0005-0000-0000-0000AE590000}"/>
    <cellStyle name="Total 8 14 3" xfId="22954" xr:uid="{00000000-0005-0000-0000-0000AF590000}"/>
    <cellStyle name="Total 8 14 3 2" xfId="22955" xr:uid="{00000000-0005-0000-0000-0000B0590000}"/>
    <cellStyle name="Total 8 14 4" xfId="22956" xr:uid="{00000000-0005-0000-0000-0000B1590000}"/>
    <cellStyle name="Total 8 14 4 2" xfId="22957" xr:uid="{00000000-0005-0000-0000-0000B2590000}"/>
    <cellStyle name="Total 8 14 5" xfId="22958" xr:uid="{00000000-0005-0000-0000-0000B3590000}"/>
    <cellStyle name="Total 8 14 5 2" xfId="22959" xr:uid="{00000000-0005-0000-0000-0000B4590000}"/>
    <cellStyle name="Total 8 14 6" xfId="22960" xr:uid="{00000000-0005-0000-0000-0000B5590000}"/>
    <cellStyle name="Total 8 14 6 2" xfId="22961" xr:uid="{00000000-0005-0000-0000-0000B6590000}"/>
    <cellStyle name="Total 8 14 7" xfId="22962" xr:uid="{00000000-0005-0000-0000-0000B7590000}"/>
    <cellStyle name="Total 8 14 7 2" xfId="22963" xr:uid="{00000000-0005-0000-0000-0000B8590000}"/>
    <cellStyle name="Total 8 14 8" xfId="22964" xr:uid="{00000000-0005-0000-0000-0000B9590000}"/>
    <cellStyle name="Total 8 14 8 2" xfId="22965" xr:uid="{00000000-0005-0000-0000-0000BA590000}"/>
    <cellStyle name="Total 8 14 9" xfId="22966" xr:uid="{00000000-0005-0000-0000-0000BB590000}"/>
    <cellStyle name="Total 8 14 9 2" xfId="22967" xr:uid="{00000000-0005-0000-0000-0000BC590000}"/>
    <cellStyle name="Total 8 15" xfId="22968" xr:uid="{00000000-0005-0000-0000-0000BD590000}"/>
    <cellStyle name="Total 8 15 2" xfId="22969" xr:uid="{00000000-0005-0000-0000-0000BE590000}"/>
    <cellStyle name="Total 8 16" xfId="22970" xr:uid="{00000000-0005-0000-0000-0000BF590000}"/>
    <cellStyle name="Total 8 16 2" xfId="22971" xr:uid="{00000000-0005-0000-0000-0000C0590000}"/>
    <cellStyle name="Total 8 17" xfId="22972" xr:uid="{00000000-0005-0000-0000-0000C1590000}"/>
    <cellStyle name="Total 8 17 2" xfId="22973" xr:uid="{00000000-0005-0000-0000-0000C2590000}"/>
    <cellStyle name="Total 8 18" xfId="22974" xr:uid="{00000000-0005-0000-0000-0000C3590000}"/>
    <cellStyle name="Total 8 18 2" xfId="22975" xr:uid="{00000000-0005-0000-0000-0000C4590000}"/>
    <cellStyle name="Total 8 19" xfId="22976" xr:uid="{00000000-0005-0000-0000-0000C5590000}"/>
    <cellStyle name="Total 8 19 2" xfId="22977" xr:uid="{00000000-0005-0000-0000-0000C6590000}"/>
    <cellStyle name="Total 8 2" xfId="22978" xr:uid="{00000000-0005-0000-0000-0000C7590000}"/>
    <cellStyle name="Total 8 2 10" xfId="22979" xr:uid="{00000000-0005-0000-0000-0000C8590000}"/>
    <cellStyle name="Total 8 2 10 10" xfId="22980" xr:uid="{00000000-0005-0000-0000-0000C9590000}"/>
    <cellStyle name="Total 8 2 10 10 2" xfId="22981" xr:uid="{00000000-0005-0000-0000-0000CA590000}"/>
    <cellStyle name="Total 8 2 10 11" xfId="22982" xr:uid="{00000000-0005-0000-0000-0000CB590000}"/>
    <cellStyle name="Total 8 2 10 11 2" xfId="22983" xr:uid="{00000000-0005-0000-0000-0000CC590000}"/>
    <cellStyle name="Total 8 2 10 12" xfId="22984" xr:uid="{00000000-0005-0000-0000-0000CD590000}"/>
    <cellStyle name="Total 8 2 10 12 2" xfId="22985" xr:uid="{00000000-0005-0000-0000-0000CE590000}"/>
    <cellStyle name="Total 8 2 10 13" xfId="22986" xr:uid="{00000000-0005-0000-0000-0000CF590000}"/>
    <cellStyle name="Total 8 2 10 13 2" xfId="22987" xr:uid="{00000000-0005-0000-0000-0000D0590000}"/>
    <cellStyle name="Total 8 2 10 14" xfId="22988" xr:uid="{00000000-0005-0000-0000-0000D1590000}"/>
    <cellStyle name="Total 8 2 10 14 2" xfId="22989" xr:uid="{00000000-0005-0000-0000-0000D2590000}"/>
    <cellStyle name="Total 8 2 10 15" xfId="22990" xr:uid="{00000000-0005-0000-0000-0000D3590000}"/>
    <cellStyle name="Total 8 2 10 15 2" xfId="22991" xr:uid="{00000000-0005-0000-0000-0000D4590000}"/>
    <cellStyle name="Total 8 2 10 16" xfId="22992" xr:uid="{00000000-0005-0000-0000-0000D5590000}"/>
    <cellStyle name="Total 8 2 10 16 2" xfId="22993" xr:uid="{00000000-0005-0000-0000-0000D6590000}"/>
    <cellStyle name="Total 8 2 10 17" xfId="22994" xr:uid="{00000000-0005-0000-0000-0000D7590000}"/>
    <cellStyle name="Total 8 2 10 17 2" xfId="22995" xr:uid="{00000000-0005-0000-0000-0000D8590000}"/>
    <cellStyle name="Total 8 2 10 18" xfId="22996" xr:uid="{00000000-0005-0000-0000-0000D9590000}"/>
    <cellStyle name="Total 8 2 10 2" xfId="22997" xr:uid="{00000000-0005-0000-0000-0000DA590000}"/>
    <cellStyle name="Total 8 2 10 2 2" xfId="22998" xr:uid="{00000000-0005-0000-0000-0000DB590000}"/>
    <cellStyle name="Total 8 2 10 3" xfId="22999" xr:uid="{00000000-0005-0000-0000-0000DC590000}"/>
    <cellStyle name="Total 8 2 10 3 2" xfId="23000" xr:uid="{00000000-0005-0000-0000-0000DD590000}"/>
    <cellStyle name="Total 8 2 10 4" xfId="23001" xr:uid="{00000000-0005-0000-0000-0000DE590000}"/>
    <cellStyle name="Total 8 2 10 4 2" xfId="23002" xr:uid="{00000000-0005-0000-0000-0000DF590000}"/>
    <cellStyle name="Total 8 2 10 5" xfId="23003" xr:uid="{00000000-0005-0000-0000-0000E0590000}"/>
    <cellStyle name="Total 8 2 10 5 2" xfId="23004" xr:uid="{00000000-0005-0000-0000-0000E1590000}"/>
    <cellStyle name="Total 8 2 10 6" xfId="23005" xr:uid="{00000000-0005-0000-0000-0000E2590000}"/>
    <cellStyle name="Total 8 2 10 6 2" xfId="23006" xr:uid="{00000000-0005-0000-0000-0000E3590000}"/>
    <cellStyle name="Total 8 2 10 7" xfId="23007" xr:uid="{00000000-0005-0000-0000-0000E4590000}"/>
    <cellStyle name="Total 8 2 10 7 2" xfId="23008" xr:uid="{00000000-0005-0000-0000-0000E5590000}"/>
    <cellStyle name="Total 8 2 10 8" xfId="23009" xr:uid="{00000000-0005-0000-0000-0000E6590000}"/>
    <cellStyle name="Total 8 2 10 8 2" xfId="23010" xr:uid="{00000000-0005-0000-0000-0000E7590000}"/>
    <cellStyle name="Total 8 2 10 9" xfId="23011" xr:uid="{00000000-0005-0000-0000-0000E8590000}"/>
    <cellStyle name="Total 8 2 10 9 2" xfId="23012" xr:uid="{00000000-0005-0000-0000-0000E9590000}"/>
    <cellStyle name="Total 8 2 11" xfId="23013" xr:uid="{00000000-0005-0000-0000-0000EA590000}"/>
    <cellStyle name="Total 8 2 11 10" xfId="23014" xr:uid="{00000000-0005-0000-0000-0000EB590000}"/>
    <cellStyle name="Total 8 2 11 10 2" xfId="23015" xr:uid="{00000000-0005-0000-0000-0000EC590000}"/>
    <cellStyle name="Total 8 2 11 11" xfId="23016" xr:uid="{00000000-0005-0000-0000-0000ED590000}"/>
    <cellStyle name="Total 8 2 11 11 2" xfId="23017" xr:uid="{00000000-0005-0000-0000-0000EE590000}"/>
    <cellStyle name="Total 8 2 11 12" xfId="23018" xr:uid="{00000000-0005-0000-0000-0000EF590000}"/>
    <cellStyle name="Total 8 2 11 12 2" xfId="23019" xr:uid="{00000000-0005-0000-0000-0000F0590000}"/>
    <cellStyle name="Total 8 2 11 13" xfId="23020" xr:uid="{00000000-0005-0000-0000-0000F1590000}"/>
    <cellStyle name="Total 8 2 11 13 2" xfId="23021" xr:uid="{00000000-0005-0000-0000-0000F2590000}"/>
    <cellStyle name="Total 8 2 11 14" xfId="23022" xr:uid="{00000000-0005-0000-0000-0000F3590000}"/>
    <cellStyle name="Total 8 2 11 14 2" xfId="23023" xr:uid="{00000000-0005-0000-0000-0000F4590000}"/>
    <cellStyle name="Total 8 2 11 15" xfId="23024" xr:uid="{00000000-0005-0000-0000-0000F5590000}"/>
    <cellStyle name="Total 8 2 11 15 2" xfId="23025" xr:uid="{00000000-0005-0000-0000-0000F6590000}"/>
    <cellStyle name="Total 8 2 11 16" xfId="23026" xr:uid="{00000000-0005-0000-0000-0000F7590000}"/>
    <cellStyle name="Total 8 2 11 2" xfId="23027" xr:uid="{00000000-0005-0000-0000-0000F8590000}"/>
    <cellStyle name="Total 8 2 11 2 2" xfId="23028" xr:uid="{00000000-0005-0000-0000-0000F9590000}"/>
    <cellStyle name="Total 8 2 11 3" xfId="23029" xr:uid="{00000000-0005-0000-0000-0000FA590000}"/>
    <cellStyle name="Total 8 2 11 3 2" xfId="23030" xr:uid="{00000000-0005-0000-0000-0000FB590000}"/>
    <cellStyle name="Total 8 2 11 4" xfId="23031" xr:uid="{00000000-0005-0000-0000-0000FC590000}"/>
    <cellStyle name="Total 8 2 11 4 2" xfId="23032" xr:uid="{00000000-0005-0000-0000-0000FD590000}"/>
    <cellStyle name="Total 8 2 11 5" xfId="23033" xr:uid="{00000000-0005-0000-0000-0000FE590000}"/>
    <cellStyle name="Total 8 2 11 5 2" xfId="23034" xr:uid="{00000000-0005-0000-0000-0000FF590000}"/>
    <cellStyle name="Total 8 2 11 6" xfId="23035" xr:uid="{00000000-0005-0000-0000-0000005A0000}"/>
    <cellStyle name="Total 8 2 11 6 2" xfId="23036" xr:uid="{00000000-0005-0000-0000-0000015A0000}"/>
    <cellStyle name="Total 8 2 11 7" xfId="23037" xr:uid="{00000000-0005-0000-0000-0000025A0000}"/>
    <cellStyle name="Total 8 2 11 7 2" xfId="23038" xr:uid="{00000000-0005-0000-0000-0000035A0000}"/>
    <cellStyle name="Total 8 2 11 8" xfId="23039" xr:uid="{00000000-0005-0000-0000-0000045A0000}"/>
    <cellStyle name="Total 8 2 11 8 2" xfId="23040" xr:uid="{00000000-0005-0000-0000-0000055A0000}"/>
    <cellStyle name="Total 8 2 11 9" xfId="23041" xr:uid="{00000000-0005-0000-0000-0000065A0000}"/>
    <cellStyle name="Total 8 2 11 9 2" xfId="23042" xr:uid="{00000000-0005-0000-0000-0000075A0000}"/>
    <cellStyle name="Total 8 2 12" xfId="23043" xr:uid="{00000000-0005-0000-0000-0000085A0000}"/>
    <cellStyle name="Total 8 2 12 10" xfId="23044" xr:uid="{00000000-0005-0000-0000-0000095A0000}"/>
    <cellStyle name="Total 8 2 12 10 2" xfId="23045" xr:uid="{00000000-0005-0000-0000-00000A5A0000}"/>
    <cellStyle name="Total 8 2 12 11" xfId="23046" xr:uid="{00000000-0005-0000-0000-00000B5A0000}"/>
    <cellStyle name="Total 8 2 12 11 2" xfId="23047" xr:uid="{00000000-0005-0000-0000-00000C5A0000}"/>
    <cellStyle name="Total 8 2 12 12" xfId="23048" xr:uid="{00000000-0005-0000-0000-00000D5A0000}"/>
    <cellStyle name="Total 8 2 12 12 2" xfId="23049" xr:uid="{00000000-0005-0000-0000-00000E5A0000}"/>
    <cellStyle name="Total 8 2 12 13" xfId="23050" xr:uid="{00000000-0005-0000-0000-00000F5A0000}"/>
    <cellStyle name="Total 8 2 12 13 2" xfId="23051" xr:uid="{00000000-0005-0000-0000-0000105A0000}"/>
    <cellStyle name="Total 8 2 12 14" xfId="23052" xr:uid="{00000000-0005-0000-0000-0000115A0000}"/>
    <cellStyle name="Total 8 2 12 14 2" xfId="23053" xr:uid="{00000000-0005-0000-0000-0000125A0000}"/>
    <cellStyle name="Total 8 2 12 15" xfId="23054" xr:uid="{00000000-0005-0000-0000-0000135A0000}"/>
    <cellStyle name="Total 8 2 12 15 2" xfId="23055" xr:uid="{00000000-0005-0000-0000-0000145A0000}"/>
    <cellStyle name="Total 8 2 12 16" xfId="23056" xr:uid="{00000000-0005-0000-0000-0000155A0000}"/>
    <cellStyle name="Total 8 2 12 2" xfId="23057" xr:uid="{00000000-0005-0000-0000-0000165A0000}"/>
    <cellStyle name="Total 8 2 12 2 2" xfId="23058" xr:uid="{00000000-0005-0000-0000-0000175A0000}"/>
    <cellStyle name="Total 8 2 12 3" xfId="23059" xr:uid="{00000000-0005-0000-0000-0000185A0000}"/>
    <cellStyle name="Total 8 2 12 3 2" xfId="23060" xr:uid="{00000000-0005-0000-0000-0000195A0000}"/>
    <cellStyle name="Total 8 2 12 4" xfId="23061" xr:uid="{00000000-0005-0000-0000-00001A5A0000}"/>
    <cellStyle name="Total 8 2 12 4 2" xfId="23062" xr:uid="{00000000-0005-0000-0000-00001B5A0000}"/>
    <cellStyle name="Total 8 2 12 5" xfId="23063" xr:uid="{00000000-0005-0000-0000-00001C5A0000}"/>
    <cellStyle name="Total 8 2 12 5 2" xfId="23064" xr:uid="{00000000-0005-0000-0000-00001D5A0000}"/>
    <cellStyle name="Total 8 2 12 6" xfId="23065" xr:uid="{00000000-0005-0000-0000-00001E5A0000}"/>
    <cellStyle name="Total 8 2 12 6 2" xfId="23066" xr:uid="{00000000-0005-0000-0000-00001F5A0000}"/>
    <cellStyle name="Total 8 2 12 7" xfId="23067" xr:uid="{00000000-0005-0000-0000-0000205A0000}"/>
    <cellStyle name="Total 8 2 12 7 2" xfId="23068" xr:uid="{00000000-0005-0000-0000-0000215A0000}"/>
    <cellStyle name="Total 8 2 12 8" xfId="23069" xr:uid="{00000000-0005-0000-0000-0000225A0000}"/>
    <cellStyle name="Total 8 2 12 8 2" xfId="23070" xr:uid="{00000000-0005-0000-0000-0000235A0000}"/>
    <cellStyle name="Total 8 2 12 9" xfId="23071" xr:uid="{00000000-0005-0000-0000-0000245A0000}"/>
    <cellStyle name="Total 8 2 12 9 2" xfId="23072" xr:uid="{00000000-0005-0000-0000-0000255A0000}"/>
    <cellStyle name="Total 8 2 13" xfId="23073" xr:uid="{00000000-0005-0000-0000-0000265A0000}"/>
    <cellStyle name="Total 8 2 13 10" xfId="23074" xr:uid="{00000000-0005-0000-0000-0000275A0000}"/>
    <cellStyle name="Total 8 2 13 10 2" xfId="23075" xr:uid="{00000000-0005-0000-0000-0000285A0000}"/>
    <cellStyle name="Total 8 2 13 11" xfId="23076" xr:uid="{00000000-0005-0000-0000-0000295A0000}"/>
    <cellStyle name="Total 8 2 13 11 2" xfId="23077" xr:uid="{00000000-0005-0000-0000-00002A5A0000}"/>
    <cellStyle name="Total 8 2 13 12" xfId="23078" xr:uid="{00000000-0005-0000-0000-00002B5A0000}"/>
    <cellStyle name="Total 8 2 13 12 2" xfId="23079" xr:uid="{00000000-0005-0000-0000-00002C5A0000}"/>
    <cellStyle name="Total 8 2 13 13" xfId="23080" xr:uid="{00000000-0005-0000-0000-00002D5A0000}"/>
    <cellStyle name="Total 8 2 13 13 2" xfId="23081" xr:uid="{00000000-0005-0000-0000-00002E5A0000}"/>
    <cellStyle name="Total 8 2 13 14" xfId="23082" xr:uid="{00000000-0005-0000-0000-00002F5A0000}"/>
    <cellStyle name="Total 8 2 13 14 2" xfId="23083" xr:uid="{00000000-0005-0000-0000-0000305A0000}"/>
    <cellStyle name="Total 8 2 13 15" xfId="23084" xr:uid="{00000000-0005-0000-0000-0000315A0000}"/>
    <cellStyle name="Total 8 2 13 2" xfId="23085" xr:uid="{00000000-0005-0000-0000-0000325A0000}"/>
    <cellStyle name="Total 8 2 13 2 2" xfId="23086" xr:uid="{00000000-0005-0000-0000-0000335A0000}"/>
    <cellStyle name="Total 8 2 13 3" xfId="23087" xr:uid="{00000000-0005-0000-0000-0000345A0000}"/>
    <cellStyle name="Total 8 2 13 3 2" xfId="23088" xr:uid="{00000000-0005-0000-0000-0000355A0000}"/>
    <cellStyle name="Total 8 2 13 4" xfId="23089" xr:uid="{00000000-0005-0000-0000-0000365A0000}"/>
    <cellStyle name="Total 8 2 13 4 2" xfId="23090" xr:uid="{00000000-0005-0000-0000-0000375A0000}"/>
    <cellStyle name="Total 8 2 13 5" xfId="23091" xr:uid="{00000000-0005-0000-0000-0000385A0000}"/>
    <cellStyle name="Total 8 2 13 5 2" xfId="23092" xr:uid="{00000000-0005-0000-0000-0000395A0000}"/>
    <cellStyle name="Total 8 2 13 6" xfId="23093" xr:uid="{00000000-0005-0000-0000-00003A5A0000}"/>
    <cellStyle name="Total 8 2 13 6 2" xfId="23094" xr:uid="{00000000-0005-0000-0000-00003B5A0000}"/>
    <cellStyle name="Total 8 2 13 7" xfId="23095" xr:uid="{00000000-0005-0000-0000-00003C5A0000}"/>
    <cellStyle name="Total 8 2 13 7 2" xfId="23096" xr:uid="{00000000-0005-0000-0000-00003D5A0000}"/>
    <cellStyle name="Total 8 2 13 8" xfId="23097" xr:uid="{00000000-0005-0000-0000-00003E5A0000}"/>
    <cellStyle name="Total 8 2 13 8 2" xfId="23098" xr:uid="{00000000-0005-0000-0000-00003F5A0000}"/>
    <cellStyle name="Total 8 2 13 9" xfId="23099" xr:uid="{00000000-0005-0000-0000-0000405A0000}"/>
    <cellStyle name="Total 8 2 13 9 2" xfId="23100" xr:uid="{00000000-0005-0000-0000-0000415A0000}"/>
    <cellStyle name="Total 8 2 14" xfId="23101" xr:uid="{00000000-0005-0000-0000-0000425A0000}"/>
    <cellStyle name="Total 8 2 14 2" xfId="23102" xr:uid="{00000000-0005-0000-0000-0000435A0000}"/>
    <cellStyle name="Total 8 2 15" xfId="23103" xr:uid="{00000000-0005-0000-0000-0000445A0000}"/>
    <cellStyle name="Total 8 2 15 2" xfId="23104" xr:uid="{00000000-0005-0000-0000-0000455A0000}"/>
    <cellStyle name="Total 8 2 16" xfId="23105" xr:uid="{00000000-0005-0000-0000-0000465A0000}"/>
    <cellStyle name="Total 8 2 16 2" xfId="23106" xr:uid="{00000000-0005-0000-0000-0000475A0000}"/>
    <cellStyle name="Total 8 2 17" xfId="23107" xr:uid="{00000000-0005-0000-0000-0000485A0000}"/>
    <cellStyle name="Total 8 2 17 2" xfId="23108" xr:uid="{00000000-0005-0000-0000-0000495A0000}"/>
    <cellStyle name="Total 8 2 18" xfId="23109" xr:uid="{00000000-0005-0000-0000-00004A5A0000}"/>
    <cellStyle name="Total 8 2 18 2" xfId="23110" xr:uid="{00000000-0005-0000-0000-00004B5A0000}"/>
    <cellStyle name="Total 8 2 19" xfId="23111" xr:uid="{00000000-0005-0000-0000-00004C5A0000}"/>
    <cellStyle name="Total 8 2 19 2" xfId="23112" xr:uid="{00000000-0005-0000-0000-00004D5A0000}"/>
    <cellStyle name="Total 8 2 2" xfId="23113" xr:uid="{00000000-0005-0000-0000-00004E5A0000}"/>
    <cellStyle name="Total 8 2 2 10" xfId="23114" xr:uid="{00000000-0005-0000-0000-00004F5A0000}"/>
    <cellStyle name="Total 8 2 2 10 2" xfId="23115" xr:uid="{00000000-0005-0000-0000-0000505A0000}"/>
    <cellStyle name="Total 8 2 2 11" xfId="23116" xr:uid="{00000000-0005-0000-0000-0000515A0000}"/>
    <cellStyle name="Total 8 2 2 11 2" xfId="23117" xr:uid="{00000000-0005-0000-0000-0000525A0000}"/>
    <cellStyle name="Total 8 2 2 12" xfId="23118" xr:uid="{00000000-0005-0000-0000-0000535A0000}"/>
    <cellStyle name="Total 8 2 2 12 2" xfId="23119" xr:uid="{00000000-0005-0000-0000-0000545A0000}"/>
    <cellStyle name="Total 8 2 2 13" xfId="23120" xr:uid="{00000000-0005-0000-0000-0000555A0000}"/>
    <cellStyle name="Total 8 2 2 13 2" xfId="23121" xr:uid="{00000000-0005-0000-0000-0000565A0000}"/>
    <cellStyle name="Total 8 2 2 14" xfId="23122" xr:uid="{00000000-0005-0000-0000-0000575A0000}"/>
    <cellStyle name="Total 8 2 2 14 2" xfId="23123" xr:uid="{00000000-0005-0000-0000-0000585A0000}"/>
    <cellStyle name="Total 8 2 2 15" xfId="23124" xr:uid="{00000000-0005-0000-0000-0000595A0000}"/>
    <cellStyle name="Total 8 2 2 15 2" xfId="23125" xr:uid="{00000000-0005-0000-0000-00005A5A0000}"/>
    <cellStyle name="Total 8 2 2 16" xfId="23126" xr:uid="{00000000-0005-0000-0000-00005B5A0000}"/>
    <cellStyle name="Total 8 2 2 16 2" xfId="23127" xr:uid="{00000000-0005-0000-0000-00005C5A0000}"/>
    <cellStyle name="Total 8 2 2 17" xfId="23128" xr:uid="{00000000-0005-0000-0000-00005D5A0000}"/>
    <cellStyle name="Total 8 2 2 17 2" xfId="23129" xr:uid="{00000000-0005-0000-0000-00005E5A0000}"/>
    <cellStyle name="Total 8 2 2 18" xfId="23130" xr:uid="{00000000-0005-0000-0000-00005F5A0000}"/>
    <cellStyle name="Total 8 2 2 18 2" xfId="23131" xr:uid="{00000000-0005-0000-0000-0000605A0000}"/>
    <cellStyle name="Total 8 2 2 19" xfId="23132" xr:uid="{00000000-0005-0000-0000-0000615A0000}"/>
    <cellStyle name="Total 8 2 2 19 2" xfId="23133" xr:uid="{00000000-0005-0000-0000-0000625A0000}"/>
    <cellStyle name="Total 8 2 2 2" xfId="23134" xr:uid="{00000000-0005-0000-0000-0000635A0000}"/>
    <cellStyle name="Total 8 2 2 2 10" xfId="23135" xr:uid="{00000000-0005-0000-0000-0000645A0000}"/>
    <cellStyle name="Total 8 2 2 2 10 2" xfId="23136" xr:uid="{00000000-0005-0000-0000-0000655A0000}"/>
    <cellStyle name="Total 8 2 2 2 11" xfId="23137" xr:uid="{00000000-0005-0000-0000-0000665A0000}"/>
    <cellStyle name="Total 8 2 2 2 11 2" xfId="23138" xr:uid="{00000000-0005-0000-0000-0000675A0000}"/>
    <cellStyle name="Total 8 2 2 2 12" xfId="23139" xr:uid="{00000000-0005-0000-0000-0000685A0000}"/>
    <cellStyle name="Total 8 2 2 2 12 2" xfId="23140" xr:uid="{00000000-0005-0000-0000-0000695A0000}"/>
    <cellStyle name="Total 8 2 2 2 13" xfId="23141" xr:uid="{00000000-0005-0000-0000-00006A5A0000}"/>
    <cellStyle name="Total 8 2 2 2 13 2" xfId="23142" xr:uid="{00000000-0005-0000-0000-00006B5A0000}"/>
    <cellStyle name="Total 8 2 2 2 14" xfId="23143" xr:uid="{00000000-0005-0000-0000-00006C5A0000}"/>
    <cellStyle name="Total 8 2 2 2 14 2" xfId="23144" xr:uid="{00000000-0005-0000-0000-00006D5A0000}"/>
    <cellStyle name="Total 8 2 2 2 15" xfId="23145" xr:uid="{00000000-0005-0000-0000-00006E5A0000}"/>
    <cellStyle name="Total 8 2 2 2 15 2" xfId="23146" xr:uid="{00000000-0005-0000-0000-00006F5A0000}"/>
    <cellStyle name="Total 8 2 2 2 16" xfId="23147" xr:uid="{00000000-0005-0000-0000-0000705A0000}"/>
    <cellStyle name="Total 8 2 2 2 16 2" xfId="23148" xr:uid="{00000000-0005-0000-0000-0000715A0000}"/>
    <cellStyle name="Total 8 2 2 2 17" xfId="23149" xr:uid="{00000000-0005-0000-0000-0000725A0000}"/>
    <cellStyle name="Total 8 2 2 2 17 2" xfId="23150" xr:uid="{00000000-0005-0000-0000-0000735A0000}"/>
    <cellStyle name="Total 8 2 2 2 18" xfId="23151" xr:uid="{00000000-0005-0000-0000-0000745A0000}"/>
    <cellStyle name="Total 8 2 2 2 18 2" xfId="23152" xr:uid="{00000000-0005-0000-0000-0000755A0000}"/>
    <cellStyle name="Total 8 2 2 2 19" xfId="23153" xr:uid="{00000000-0005-0000-0000-0000765A0000}"/>
    <cellStyle name="Total 8 2 2 2 2" xfId="23154" xr:uid="{00000000-0005-0000-0000-0000775A0000}"/>
    <cellStyle name="Total 8 2 2 2 2 2" xfId="23155" xr:uid="{00000000-0005-0000-0000-0000785A0000}"/>
    <cellStyle name="Total 8 2 2 2 3" xfId="23156" xr:uid="{00000000-0005-0000-0000-0000795A0000}"/>
    <cellStyle name="Total 8 2 2 2 3 2" xfId="23157" xr:uid="{00000000-0005-0000-0000-00007A5A0000}"/>
    <cellStyle name="Total 8 2 2 2 4" xfId="23158" xr:uid="{00000000-0005-0000-0000-00007B5A0000}"/>
    <cellStyle name="Total 8 2 2 2 4 2" xfId="23159" xr:uid="{00000000-0005-0000-0000-00007C5A0000}"/>
    <cellStyle name="Total 8 2 2 2 5" xfId="23160" xr:uid="{00000000-0005-0000-0000-00007D5A0000}"/>
    <cellStyle name="Total 8 2 2 2 5 2" xfId="23161" xr:uid="{00000000-0005-0000-0000-00007E5A0000}"/>
    <cellStyle name="Total 8 2 2 2 6" xfId="23162" xr:uid="{00000000-0005-0000-0000-00007F5A0000}"/>
    <cellStyle name="Total 8 2 2 2 6 2" xfId="23163" xr:uid="{00000000-0005-0000-0000-0000805A0000}"/>
    <cellStyle name="Total 8 2 2 2 7" xfId="23164" xr:uid="{00000000-0005-0000-0000-0000815A0000}"/>
    <cellStyle name="Total 8 2 2 2 7 2" xfId="23165" xr:uid="{00000000-0005-0000-0000-0000825A0000}"/>
    <cellStyle name="Total 8 2 2 2 8" xfId="23166" xr:uid="{00000000-0005-0000-0000-0000835A0000}"/>
    <cellStyle name="Total 8 2 2 2 8 2" xfId="23167" xr:uid="{00000000-0005-0000-0000-0000845A0000}"/>
    <cellStyle name="Total 8 2 2 2 9" xfId="23168" xr:uid="{00000000-0005-0000-0000-0000855A0000}"/>
    <cellStyle name="Total 8 2 2 2 9 2" xfId="23169" xr:uid="{00000000-0005-0000-0000-0000865A0000}"/>
    <cellStyle name="Total 8 2 2 20" xfId="23170" xr:uid="{00000000-0005-0000-0000-0000875A0000}"/>
    <cellStyle name="Total 8 2 2 3" xfId="23171" xr:uid="{00000000-0005-0000-0000-0000885A0000}"/>
    <cellStyle name="Total 8 2 2 3 10" xfId="23172" xr:uid="{00000000-0005-0000-0000-0000895A0000}"/>
    <cellStyle name="Total 8 2 2 3 10 2" xfId="23173" xr:uid="{00000000-0005-0000-0000-00008A5A0000}"/>
    <cellStyle name="Total 8 2 2 3 11" xfId="23174" xr:uid="{00000000-0005-0000-0000-00008B5A0000}"/>
    <cellStyle name="Total 8 2 2 3 11 2" xfId="23175" xr:uid="{00000000-0005-0000-0000-00008C5A0000}"/>
    <cellStyle name="Total 8 2 2 3 12" xfId="23176" xr:uid="{00000000-0005-0000-0000-00008D5A0000}"/>
    <cellStyle name="Total 8 2 2 3 12 2" xfId="23177" xr:uid="{00000000-0005-0000-0000-00008E5A0000}"/>
    <cellStyle name="Total 8 2 2 3 13" xfId="23178" xr:uid="{00000000-0005-0000-0000-00008F5A0000}"/>
    <cellStyle name="Total 8 2 2 3 13 2" xfId="23179" xr:uid="{00000000-0005-0000-0000-0000905A0000}"/>
    <cellStyle name="Total 8 2 2 3 14" xfId="23180" xr:uid="{00000000-0005-0000-0000-0000915A0000}"/>
    <cellStyle name="Total 8 2 2 3 14 2" xfId="23181" xr:uid="{00000000-0005-0000-0000-0000925A0000}"/>
    <cellStyle name="Total 8 2 2 3 15" xfId="23182" xr:uid="{00000000-0005-0000-0000-0000935A0000}"/>
    <cellStyle name="Total 8 2 2 3 15 2" xfId="23183" xr:uid="{00000000-0005-0000-0000-0000945A0000}"/>
    <cellStyle name="Total 8 2 2 3 16" xfId="23184" xr:uid="{00000000-0005-0000-0000-0000955A0000}"/>
    <cellStyle name="Total 8 2 2 3 16 2" xfId="23185" xr:uid="{00000000-0005-0000-0000-0000965A0000}"/>
    <cellStyle name="Total 8 2 2 3 17" xfId="23186" xr:uid="{00000000-0005-0000-0000-0000975A0000}"/>
    <cellStyle name="Total 8 2 2 3 17 2" xfId="23187" xr:uid="{00000000-0005-0000-0000-0000985A0000}"/>
    <cellStyle name="Total 8 2 2 3 18" xfId="23188" xr:uid="{00000000-0005-0000-0000-0000995A0000}"/>
    <cellStyle name="Total 8 2 2 3 18 2" xfId="23189" xr:uid="{00000000-0005-0000-0000-00009A5A0000}"/>
    <cellStyle name="Total 8 2 2 3 19" xfId="23190" xr:uid="{00000000-0005-0000-0000-00009B5A0000}"/>
    <cellStyle name="Total 8 2 2 3 2" xfId="23191" xr:uid="{00000000-0005-0000-0000-00009C5A0000}"/>
    <cellStyle name="Total 8 2 2 3 2 2" xfId="23192" xr:uid="{00000000-0005-0000-0000-00009D5A0000}"/>
    <cellStyle name="Total 8 2 2 3 3" xfId="23193" xr:uid="{00000000-0005-0000-0000-00009E5A0000}"/>
    <cellStyle name="Total 8 2 2 3 3 2" xfId="23194" xr:uid="{00000000-0005-0000-0000-00009F5A0000}"/>
    <cellStyle name="Total 8 2 2 3 4" xfId="23195" xr:uid="{00000000-0005-0000-0000-0000A05A0000}"/>
    <cellStyle name="Total 8 2 2 3 4 2" xfId="23196" xr:uid="{00000000-0005-0000-0000-0000A15A0000}"/>
    <cellStyle name="Total 8 2 2 3 5" xfId="23197" xr:uid="{00000000-0005-0000-0000-0000A25A0000}"/>
    <cellStyle name="Total 8 2 2 3 5 2" xfId="23198" xr:uid="{00000000-0005-0000-0000-0000A35A0000}"/>
    <cellStyle name="Total 8 2 2 3 6" xfId="23199" xr:uid="{00000000-0005-0000-0000-0000A45A0000}"/>
    <cellStyle name="Total 8 2 2 3 6 2" xfId="23200" xr:uid="{00000000-0005-0000-0000-0000A55A0000}"/>
    <cellStyle name="Total 8 2 2 3 7" xfId="23201" xr:uid="{00000000-0005-0000-0000-0000A65A0000}"/>
    <cellStyle name="Total 8 2 2 3 7 2" xfId="23202" xr:uid="{00000000-0005-0000-0000-0000A75A0000}"/>
    <cellStyle name="Total 8 2 2 3 8" xfId="23203" xr:uid="{00000000-0005-0000-0000-0000A85A0000}"/>
    <cellStyle name="Total 8 2 2 3 8 2" xfId="23204" xr:uid="{00000000-0005-0000-0000-0000A95A0000}"/>
    <cellStyle name="Total 8 2 2 3 9" xfId="23205" xr:uid="{00000000-0005-0000-0000-0000AA5A0000}"/>
    <cellStyle name="Total 8 2 2 3 9 2" xfId="23206" xr:uid="{00000000-0005-0000-0000-0000AB5A0000}"/>
    <cellStyle name="Total 8 2 2 4" xfId="23207" xr:uid="{00000000-0005-0000-0000-0000AC5A0000}"/>
    <cellStyle name="Total 8 2 2 4 10" xfId="23208" xr:uid="{00000000-0005-0000-0000-0000AD5A0000}"/>
    <cellStyle name="Total 8 2 2 4 10 2" xfId="23209" xr:uid="{00000000-0005-0000-0000-0000AE5A0000}"/>
    <cellStyle name="Total 8 2 2 4 11" xfId="23210" xr:uid="{00000000-0005-0000-0000-0000AF5A0000}"/>
    <cellStyle name="Total 8 2 2 4 11 2" xfId="23211" xr:uid="{00000000-0005-0000-0000-0000B05A0000}"/>
    <cellStyle name="Total 8 2 2 4 12" xfId="23212" xr:uid="{00000000-0005-0000-0000-0000B15A0000}"/>
    <cellStyle name="Total 8 2 2 4 12 2" xfId="23213" xr:uid="{00000000-0005-0000-0000-0000B25A0000}"/>
    <cellStyle name="Total 8 2 2 4 13" xfId="23214" xr:uid="{00000000-0005-0000-0000-0000B35A0000}"/>
    <cellStyle name="Total 8 2 2 4 13 2" xfId="23215" xr:uid="{00000000-0005-0000-0000-0000B45A0000}"/>
    <cellStyle name="Total 8 2 2 4 14" xfId="23216" xr:uid="{00000000-0005-0000-0000-0000B55A0000}"/>
    <cellStyle name="Total 8 2 2 4 14 2" xfId="23217" xr:uid="{00000000-0005-0000-0000-0000B65A0000}"/>
    <cellStyle name="Total 8 2 2 4 15" xfId="23218" xr:uid="{00000000-0005-0000-0000-0000B75A0000}"/>
    <cellStyle name="Total 8 2 2 4 15 2" xfId="23219" xr:uid="{00000000-0005-0000-0000-0000B85A0000}"/>
    <cellStyle name="Total 8 2 2 4 16" xfId="23220" xr:uid="{00000000-0005-0000-0000-0000B95A0000}"/>
    <cellStyle name="Total 8 2 2 4 2" xfId="23221" xr:uid="{00000000-0005-0000-0000-0000BA5A0000}"/>
    <cellStyle name="Total 8 2 2 4 2 2" xfId="23222" xr:uid="{00000000-0005-0000-0000-0000BB5A0000}"/>
    <cellStyle name="Total 8 2 2 4 3" xfId="23223" xr:uid="{00000000-0005-0000-0000-0000BC5A0000}"/>
    <cellStyle name="Total 8 2 2 4 3 2" xfId="23224" xr:uid="{00000000-0005-0000-0000-0000BD5A0000}"/>
    <cellStyle name="Total 8 2 2 4 4" xfId="23225" xr:uid="{00000000-0005-0000-0000-0000BE5A0000}"/>
    <cellStyle name="Total 8 2 2 4 4 2" xfId="23226" xr:uid="{00000000-0005-0000-0000-0000BF5A0000}"/>
    <cellStyle name="Total 8 2 2 4 5" xfId="23227" xr:uid="{00000000-0005-0000-0000-0000C05A0000}"/>
    <cellStyle name="Total 8 2 2 4 5 2" xfId="23228" xr:uid="{00000000-0005-0000-0000-0000C15A0000}"/>
    <cellStyle name="Total 8 2 2 4 6" xfId="23229" xr:uid="{00000000-0005-0000-0000-0000C25A0000}"/>
    <cellStyle name="Total 8 2 2 4 6 2" xfId="23230" xr:uid="{00000000-0005-0000-0000-0000C35A0000}"/>
    <cellStyle name="Total 8 2 2 4 7" xfId="23231" xr:uid="{00000000-0005-0000-0000-0000C45A0000}"/>
    <cellStyle name="Total 8 2 2 4 7 2" xfId="23232" xr:uid="{00000000-0005-0000-0000-0000C55A0000}"/>
    <cellStyle name="Total 8 2 2 4 8" xfId="23233" xr:uid="{00000000-0005-0000-0000-0000C65A0000}"/>
    <cellStyle name="Total 8 2 2 4 8 2" xfId="23234" xr:uid="{00000000-0005-0000-0000-0000C75A0000}"/>
    <cellStyle name="Total 8 2 2 4 9" xfId="23235" xr:uid="{00000000-0005-0000-0000-0000C85A0000}"/>
    <cellStyle name="Total 8 2 2 4 9 2" xfId="23236" xr:uid="{00000000-0005-0000-0000-0000C95A0000}"/>
    <cellStyle name="Total 8 2 2 5" xfId="23237" xr:uid="{00000000-0005-0000-0000-0000CA5A0000}"/>
    <cellStyle name="Total 8 2 2 5 10" xfId="23238" xr:uid="{00000000-0005-0000-0000-0000CB5A0000}"/>
    <cellStyle name="Total 8 2 2 5 10 2" xfId="23239" xr:uid="{00000000-0005-0000-0000-0000CC5A0000}"/>
    <cellStyle name="Total 8 2 2 5 11" xfId="23240" xr:uid="{00000000-0005-0000-0000-0000CD5A0000}"/>
    <cellStyle name="Total 8 2 2 5 11 2" xfId="23241" xr:uid="{00000000-0005-0000-0000-0000CE5A0000}"/>
    <cellStyle name="Total 8 2 2 5 12" xfId="23242" xr:uid="{00000000-0005-0000-0000-0000CF5A0000}"/>
    <cellStyle name="Total 8 2 2 5 12 2" xfId="23243" xr:uid="{00000000-0005-0000-0000-0000D05A0000}"/>
    <cellStyle name="Total 8 2 2 5 13" xfId="23244" xr:uid="{00000000-0005-0000-0000-0000D15A0000}"/>
    <cellStyle name="Total 8 2 2 5 13 2" xfId="23245" xr:uid="{00000000-0005-0000-0000-0000D25A0000}"/>
    <cellStyle name="Total 8 2 2 5 14" xfId="23246" xr:uid="{00000000-0005-0000-0000-0000D35A0000}"/>
    <cellStyle name="Total 8 2 2 5 14 2" xfId="23247" xr:uid="{00000000-0005-0000-0000-0000D45A0000}"/>
    <cellStyle name="Total 8 2 2 5 15" xfId="23248" xr:uid="{00000000-0005-0000-0000-0000D55A0000}"/>
    <cellStyle name="Total 8 2 2 5 15 2" xfId="23249" xr:uid="{00000000-0005-0000-0000-0000D65A0000}"/>
    <cellStyle name="Total 8 2 2 5 16" xfId="23250" xr:uid="{00000000-0005-0000-0000-0000D75A0000}"/>
    <cellStyle name="Total 8 2 2 5 2" xfId="23251" xr:uid="{00000000-0005-0000-0000-0000D85A0000}"/>
    <cellStyle name="Total 8 2 2 5 2 2" xfId="23252" xr:uid="{00000000-0005-0000-0000-0000D95A0000}"/>
    <cellStyle name="Total 8 2 2 5 3" xfId="23253" xr:uid="{00000000-0005-0000-0000-0000DA5A0000}"/>
    <cellStyle name="Total 8 2 2 5 3 2" xfId="23254" xr:uid="{00000000-0005-0000-0000-0000DB5A0000}"/>
    <cellStyle name="Total 8 2 2 5 4" xfId="23255" xr:uid="{00000000-0005-0000-0000-0000DC5A0000}"/>
    <cellStyle name="Total 8 2 2 5 4 2" xfId="23256" xr:uid="{00000000-0005-0000-0000-0000DD5A0000}"/>
    <cellStyle name="Total 8 2 2 5 5" xfId="23257" xr:uid="{00000000-0005-0000-0000-0000DE5A0000}"/>
    <cellStyle name="Total 8 2 2 5 5 2" xfId="23258" xr:uid="{00000000-0005-0000-0000-0000DF5A0000}"/>
    <cellStyle name="Total 8 2 2 5 6" xfId="23259" xr:uid="{00000000-0005-0000-0000-0000E05A0000}"/>
    <cellStyle name="Total 8 2 2 5 6 2" xfId="23260" xr:uid="{00000000-0005-0000-0000-0000E15A0000}"/>
    <cellStyle name="Total 8 2 2 5 7" xfId="23261" xr:uid="{00000000-0005-0000-0000-0000E25A0000}"/>
    <cellStyle name="Total 8 2 2 5 7 2" xfId="23262" xr:uid="{00000000-0005-0000-0000-0000E35A0000}"/>
    <cellStyle name="Total 8 2 2 5 8" xfId="23263" xr:uid="{00000000-0005-0000-0000-0000E45A0000}"/>
    <cellStyle name="Total 8 2 2 5 8 2" xfId="23264" xr:uid="{00000000-0005-0000-0000-0000E55A0000}"/>
    <cellStyle name="Total 8 2 2 5 9" xfId="23265" xr:uid="{00000000-0005-0000-0000-0000E65A0000}"/>
    <cellStyle name="Total 8 2 2 5 9 2" xfId="23266" xr:uid="{00000000-0005-0000-0000-0000E75A0000}"/>
    <cellStyle name="Total 8 2 2 6" xfId="23267" xr:uid="{00000000-0005-0000-0000-0000E85A0000}"/>
    <cellStyle name="Total 8 2 2 6 10" xfId="23268" xr:uid="{00000000-0005-0000-0000-0000E95A0000}"/>
    <cellStyle name="Total 8 2 2 6 10 2" xfId="23269" xr:uid="{00000000-0005-0000-0000-0000EA5A0000}"/>
    <cellStyle name="Total 8 2 2 6 11" xfId="23270" xr:uid="{00000000-0005-0000-0000-0000EB5A0000}"/>
    <cellStyle name="Total 8 2 2 6 11 2" xfId="23271" xr:uid="{00000000-0005-0000-0000-0000EC5A0000}"/>
    <cellStyle name="Total 8 2 2 6 12" xfId="23272" xr:uid="{00000000-0005-0000-0000-0000ED5A0000}"/>
    <cellStyle name="Total 8 2 2 6 12 2" xfId="23273" xr:uid="{00000000-0005-0000-0000-0000EE5A0000}"/>
    <cellStyle name="Total 8 2 2 6 13" xfId="23274" xr:uid="{00000000-0005-0000-0000-0000EF5A0000}"/>
    <cellStyle name="Total 8 2 2 6 13 2" xfId="23275" xr:uid="{00000000-0005-0000-0000-0000F05A0000}"/>
    <cellStyle name="Total 8 2 2 6 14" xfId="23276" xr:uid="{00000000-0005-0000-0000-0000F15A0000}"/>
    <cellStyle name="Total 8 2 2 6 14 2" xfId="23277" xr:uid="{00000000-0005-0000-0000-0000F25A0000}"/>
    <cellStyle name="Total 8 2 2 6 15" xfId="23278" xr:uid="{00000000-0005-0000-0000-0000F35A0000}"/>
    <cellStyle name="Total 8 2 2 6 2" xfId="23279" xr:uid="{00000000-0005-0000-0000-0000F45A0000}"/>
    <cellStyle name="Total 8 2 2 6 2 2" xfId="23280" xr:uid="{00000000-0005-0000-0000-0000F55A0000}"/>
    <cellStyle name="Total 8 2 2 6 3" xfId="23281" xr:uid="{00000000-0005-0000-0000-0000F65A0000}"/>
    <cellStyle name="Total 8 2 2 6 3 2" xfId="23282" xr:uid="{00000000-0005-0000-0000-0000F75A0000}"/>
    <cellStyle name="Total 8 2 2 6 4" xfId="23283" xr:uid="{00000000-0005-0000-0000-0000F85A0000}"/>
    <cellStyle name="Total 8 2 2 6 4 2" xfId="23284" xr:uid="{00000000-0005-0000-0000-0000F95A0000}"/>
    <cellStyle name="Total 8 2 2 6 5" xfId="23285" xr:uid="{00000000-0005-0000-0000-0000FA5A0000}"/>
    <cellStyle name="Total 8 2 2 6 5 2" xfId="23286" xr:uid="{00000000-0005-0000-0000-0000FB5A0000}"/>
    <cellStyle name="Total 8 2 2 6 6" xfId="23287" xr:uid="{00000000-0005-0000-0000-0000FC5A0000}"/>
    <cellStyle name="Total 8 2 2 6 6 2" xfId="23288" xr:uid="{00000000-0005-0000-0000-0000FD5A0000}"/>
    <cellStyle name="Total 8 2 2 6 7" xfId="23289" xr:uid="{00000000-0005-0000-0000-0000FE5A0000}"/>
    <cellStyle name="Total 8 2 2 6 7 2" xfId="23290" xr:uid="{00000000-0005-0000-0000-0000FF5A0000}"/>
    <cellStyle name="Total 8 2 2 6 8" xfId="23291" xr:uid="{00000000-0005-0000-0000-0000005B0000}"/>
    <cellStyle name="Total 8 2 2 6 8 2" xfId="23292" xr:uid="{00000000-0005-0000-0000-0000015B0000}"/>
    <cellStyle name="Total 8 2 2 6 9" xfId="23293" xr:uid="{00000000-0005-0000-0000-0000025B0000}"/>
    <cellStyle name="Total 8 2 2 6 9 2" xfId="23294" xr:uid="{00000000-0005-0000-0000-0000035B0000}"/>
    <cellStyle name="Total 8 2 2 7" xfId="23295" xr:uid="{00000000-0005-0000-0000-0000045B0000}"/>
    <cellStyle name="Total 8 2 2 7 2" xfId="23296" xr:uid="{00000000-0005-0000-0000-0000055B0000}"/>
    <cellStyle name="Total 8 2 2 8" xfId="23297" xr:uid="{00000000-0005-0000-0000-0000065B0000}"/>
    <cellStyle name="Total 8 2 2 8 2" xfId="23298" xr:uid="{00000000-0005-0000-0000-0000075B0000}"/>
    <cellStyle name="Total 8 2 2 9" xfId="23299" xr:uid="{00000000-0005-0000-0000-0000085B0000}"/>
    <cellStyle name="Total 8 2 2 9 2" xfId="23300" xr:uid="{00000000-0005-0000-0000-0000095B0000}"/>
    <cellStyle name="Total 8 2 20" xfId="23301" xr:uid="{00000000-0005-0000-0000-00000A5B0000}"/>
    <cellStyle name="Total 8 2 20 2" xfId="23302" xr:uid="{00000000-0005-0000-0000-00000B5B0000}"/>
    <cellStyle name="Total 8 2 21" xfId="23303" xr:uid="{00000000-0005-0000-0000-00000C5B0000}"/>
    <cellStyle name="Total 8 2 21 2" xfId="23304" xr:uid="{00000000-0005-0000-0000-00000D5B0000}"/>
    <cellStyle name="Total 8 2 22" xfId="23305" xr:uid="{00000000-0005-0000-0000-00000E5B0000}"/>
    <cellStyle name="Total 8 2 22 2" xfId="23306" xr:uid="{00000000-0005-0000-0000-00000F5B0000}"/>
    <cellStyle name="Total 8 2 23" xfId="23307" xr:uid="{00000000-0005-0000-0000-0000105B0000}"/>
    <cellStyle name="Total 8 2 23 2" xfId="23308" xr:uid="{00000000-0005-0000-0000-0000115B0000}"/>
    <cellStyle name="Total 8 2 24" xfId="23309" xr:uid="{00000000-0005-0000-0000-0000125B0000}"/>
    <cellStyle name="Total 8 2 24 2" xfId="23310" xr:uid="{00000000-0005-0000-0000-0000135B0000}"/>
    <cellStyle name="Total 8 2 25" xfId="23311" xr:uid="{00000000-0005-0000-0000-0000145B0000}"/>
    <cellStyle name="Total 8 2 25 2" xfId="23312" xr:uid="{00000000-0005-0000-0000-0000155B0000}"/>
    <cellStyle name="Total 8 2 26" xfId="23313" xr:uid="{00000000-0005-0000-0000-0000165B0000}"/>
    <cellStyle name="Total 8 2 26 2" xfId="23314" xr:uid="{00000000-0005-0000-0000-0000175B0000}"/>
    <cellStyle name="Total 8 2 27" xfId="23315" xr:uid="{00000000-0005-0000-0000-0000185B0000}"/>
    <cellStyle name="Total 8 2 3" xfId="23316" xr:uid="{00000000-0005-0000-0000-0000195B0000}"/>
    <cellStyle name="Total 8 2 3 10" xfId="23317" xr:uid="{00000000-0005-0000-0000-00001A5B0000}"/>
    <cellStyle name="Total 8 2 3 10 2" xfId="23318" xr:uid="{00000000-0005-0000-0000-00001B5B0000}"/>
    <cellStyle name="Total 8 2 3 11" xfId="23319" xr:uid="{00000000-0005-0000-0000-00001C5B0000}"/>
    <cellStyle name="Total 8 2 3 11 2" xfId="23320" xr:uid="{00000000-0005-0000-0000-00001D5B0000}"/>
    <cellStyle name="Total 8 2 3 12" xfId="23321" xr:uid="{00000000-0005-0000-0000-00001E5B0000}"/>
    <cellStyle name="Total 8 2 3 12 2" xfId="23322" xr:uid="{00000000-0005-0000-0000-00001F5B0000}"/>
    <cellStyle name="Total 8 2 3 13" xfId="23323" xr:uid="{00000000-0005-0000-0000-0000205B0000}"/>
    <cellStyle name="Total 8 2 3 13 2" xfId="23324" xr:uid="{00000000-0005-0000-0000-0000215B0000}"/>
    <cellStyle name="Total 8 2 3 14" xfId="23325" xr:uid="{00000000-0005-0000-0000-0000225B0000}"/>
    <cellStyle name="Total 8 2 3 14 2" xfId="23326" xr:uid="{00000000-0005-0000-0000-0000235B0000}"/>
    <cellStyle name="Total 8 2 3 15" xfId="23327" xr:uid="{00000000-0005-0000-0000-0000245B0000}"/>
    <cellStyle name="Total 8 2 3 15 2" xfId="23328" xr:uid="{00000000-0005-0000-0000-0000255B0000}"/>
    <cellStyle name="Total 8 2 3 16" xfId="23329" xr:uid="{00000000-0005-0000-0000-0000265B0000}"/>
    <cellStyle name="Total 8 2 3 16 2" xfId="23330" xr:uid="{00000000-0005-0000-0000-0000275B0000}"/>
    <cellStyle name="Total 8 2 3 17" xfId="23331" xr:uid="{00000000-0005-0000-0000-0000285B0000}"/>
    <cellStyle name="Total 8 2 3 17 2" xfId="23332" xr:uid="{00000000-0005-0000-0000-0000295B0000}"/>
    <cellStyle name="Total 8 2 3 18" xfId="23333" xr:uid="{00000000-0005-0000-0000-00002A5B0000}"/>
    <cellStyle name="Total 8 2 3 18 2" xfId="23334" xr:uid="{00000000-0005-0000-0000-00002B5B0000}"/>
    <cellStyle name="Total 8 2 3 19" xfId="23335" xr:uid="{00000000-0005-0000-0000-00002C5B0000}"/>
    <cellStyle name="Total 8 2 3 19 2" xfId="23336" xr:uid="{00000000-0005-0000-0000-00002D5B0000}"/>
    <cellStyle name="Total 8 2 3 2" xfId="23337" xr:uid="{00000000-0005-0000-0000-00002E5B0000}"/>
    <cellStyle name="Total 8 2 3 2 10" xfId="23338" xr:uid="{00000000-0005-0000-0000-00002F5B0000}"/>
    <cellStyle name="Total 8 2 3 2 10 2" xfId="23339" xr:uid="{00000000-0005-0000-0000-0000305B0000}"/>
    <cellStyle name="Total 8 2 3 2 11" xfId="23340" xr:uid="{00000000-0005-0000-0000-0000315B0000}"/>
    <cellStyle name="Total 8 2 3 2 11 2" xfId="23341" xr:uid="{00000000-0005-0000-0000-0000325B0000}"/>
    <cellStyle name="Total 8 2 3 2 12" xfId="23342" xr:uid="{00000000-0005-0000-0000-0000335B0000}"/>
    <cellStyle name="Total 8 2 3 2 12 2" xfId="23343" xr:uid="{00000000-0005-0000-0000-0000345B0000}"/>
    <cellStyle name="Total 8 2 3 2 13" xfId="23344" xr:uid="{00000000-0005-0000-0000-0000355B0000}"/>
    <cellStyle name="Total 8 2 3 2 13 2" xfId="23345" xr:uid="{00000000-0005-0000-0000-0000365B0000}"/>
    <cellStyle name="Total 8 2 3 2 14" xfId="23346" xr:uid="{00000000-0005-0000-0000-0000375B0000}"/>
    <cellStyle name="Total 8 2 3 2 14 2" xfId="23347" xr:uid="{00000000-0005-0000-0000-0000385B0000}"/>
    <cellStyle name="Total 8 2 3 2 15" xfId="23348" xr:uid="{00000000-0005-0000-0000-0000395B0000}"/>
    <cellStyle name="Total 8 2 3 2 15 2" xfId="23349" xr:uid="{00000000-0005-0000-0000-00003A5B0000}"/>
    <cellStyle name="Total 8 2 3 2 16" xfId="23350" xr:uid="{00000000-0005-0000-0000-00003B5B0000}"/>
    <cellStyle name="Total 8 2 3 2 16 2" xfId="23351" xr:uid="{00000000-0005-0000-0000-00003C5B0000}"/>
    <cellStyle name="Total 8 2 3 2 17" xfId="23352" xr:uid="{00000000-0005-0000-0000-00003D5B0000}"/>
    <cellStyle name="Total 8 2 3 2 17 2" xfId="23353" xr:uid="{00000000-0005-0000-0000-00003E5B0000}"/>
    <cellStyle name="Total 8 2 3 2 18" xfId="23354" xr:uid="{00000000-0005-0000-0000-00003F5B0000}"/>
    <cellStyle name="Total 8 2 3 2 18 2" xfId="23355" xr:uid="{00000000-0005-0000-0000-0000405B0000}"/>
    <cellStyle name="Total 8 2 3 2 19" xfId="23356" xr:uid="{00000000-0005-0000-0000-0000415B0000}"/>
    <cellStyle name="Total 8 2 3 2 2" xfId="23357" xr:uid="{00000000-0005-0000-0000-0000425B0000}"/>
    <cellStyle name="Total 8 2 3 2 2 2" xfId="23358" xr:uid="{00000000-0005-0000-0000-0000435B0000}"/>
    <cellStyle name="Total 8 2 3 2 3" xfId="23359" xr:uid="{00000000-0005-0000-0000-0000445B0000}"/>
    <cellStyle name="Total 8 2 3 2 3 2" xfId="23360" xr:uid="{00000000-0005-0000-0000-0000455B0000}"/>
    <cellStyle name="Total 8 2 3 2 4" xfId="23361" xr:uid="{00000000-0005-0000-0000-0000465B0000}"/>
    <cellStyle name="Total 8 2 3 2 4 2" xfId="23362" xr:uid="{00000000-0005-0000-0000-0000475B0000}"/>
    <cellStyle name="Total 8 2 3 2 5" xfId="23363" xr:uid="{00000000-0005-0000-0000-0000485B0000}"/>
    <cellStyle name="Total 8 2 3 2 5 2" xfId="23364" xr:uid="{00000000-0005-0000-0000-0000495B0000}"/>
    <cellStyle name="Total 8 2 3 2 6" xfId="23365" xr:uid="{00000000-0005-0000-0000-00004A5B0000}"/>
    <cellStyle name="Total 8 2 3 2 6 2" xfId="23366" xr:uid="{00000000-0005-0000-0000-00004B5B0000}"/>
    <cellStyle name="Total 8 2 3 2 7" xfId="23367" xr:uid="{00000000-0005-0000-0000-00004C5B0000}"/>
    <cellStyle name="Total 8 2 3 2 7 2" xfId="23368" xr:uid="{00000000-0005-0000-0000-00004D5B0000}"/>
    <cellStyle name="Total 8 2 3 2 8" xfId="23369" xr:uid="{00000000-0005-0000-0000-00004E5B0000}"/>
    <cellStyle name="Total 8 2 3 2 8 2" xfId="23370" xr:uid="{00000000-0005-0000-0000-00004F5B0000}"/>
    <cellStyle name="Total 8 2 3 2 9" xfId="23371" xr:uid="{00000000-0005-0000-0000-0000505B0000}"/>
    <cellStyle name="Total 8 2 3 2 9 2" xfId="23372" xr:uid="{00000000-0005-0000-0000-0000515B0000}"/>
    <cellStyle name="Total 8 2 3 20" xfId="23373" xr:uid="{00000000-0005-0000-0000-0000525B0000}"/>
    <cellStyle name="Total 8 2 3 3" xfId="23374" xr:uid="{00000000-0005-0000-0000-0000535B0000}"/>
    <cellStyle name="Total 8 2 3 3 10" xfId="23375" xr:uid="{00000000-0005-0000-0000-0000545B0000}"/>
    <cellStyle name="Total 8 2 3 3 10 2" xfId="23376" xr:uid="{00000000-0005-0000-0000-0000555B0000}"/>
    <cellStyle name="Total 8 2 3 3 11" xfId="23377" xr:uid="{00000000-0005-0000-0000-0000565B0000}"/>
    <cellStyle name="Total 8 2 3 3 11 2" xfId="23378" xr:uid="{00000000-0005-0000-0000-0000575B0000}"/>
    <cellStyle name="Total 8 2 3 3 12" xfId="23379" xr:uid="{00000000-0005-0000-0000-0000585B0000}"/>
    <cellStyle name="Total 8 2 3 3 12 2" xfId="23380" xr:uid="{00000000-0005-0000-0000-0000595B0000}"/>
    <cellStyle name="Total 8 2 3 3 13" xfId="23381" xr:uid="{00000000-0005-0000-0000-00005A5B0000}"/>
    <cellStyle name="Total 8 2 3 3 13 2" xfId="23382" xr:uid="{00000000-0005-0000-0000-00005B5B0000}"/>
    <cellStyle name="Total 8 2 3 3 14" xfId="23383" xr:uid="{00000000-0005-0000-0000-00005C5B0000}"/>
    <cellStyle name="Total 8 2 3 3 14 2" xfId="23384" xr:uid="{00000000-0005-0000-0000-00005D5B0000}"/>
    <cellStyle name="Total 8 2 3 3 15" xfId="23385" xr:uid="{00000000-0005-0000-0000-00005E5B0000}"/>
    <cellStyle name="Total 8 2 3 3 15 2" xfId="23386" xr:uid="{00000000-0005-0000-0000-00005F5B0000}"/>
    <cellStyle name="Total 8 2 3 3 16" xfId="23387" xr:uid="{00000000-0005-0000-0000-0000605B0000}"/>
    <cellStyle name="Total 8 2 3 3 16 2" xfId="23388" xr:uid="{00000000-0005-0000-0000-0000615B0000}"/>
    <cellStyle name="Total 8 2 3 3 17" xfId="23389" xr:uid="{00000000-0005-0000-0000-0000625B0000}"/>
    <cellStyle name="Total 8 2 3 3 17 2" xfId="23390" xr:uid="{00000000-0005-0000-0000-0000635B0000}"/>
    <cellStyle name="Total 8 2 3 3 18" xfId="23391" xr:uid="{00000000-0005-0000-0000-0000645B0000}"/>
    <cellStyle name="Total 8 2 3 3 18 2" xfId="23392" xr:uid="{00000000-0005-0000-0000-0000655B0000}"/>
    <cellStyle name="Total 8 2 3 3 19" xfId="23393" xr:uid="{00000000-0005-0000-0000-0000665B0000}"/>
    <cellStyle name="Total 8 2 3 3 2" xfId="23394" xr:uid="{00000000-0005-0000-0000-0000675B0000}"/>
    <cellStyle name="Total 8 2 3 3 2 2" xfId="23395" xr:uid="{00000000-0005-0000-0000-0000685B0000}"/>
    <cellStyle name="Total 8 2 3 3 3" xfId="23396" xr:uid="{00000000-0005-0000-0000-0000695B0000}"/>
    <cellStyle name="Total 8 2 3 3 3 2" xfId="23397" xr:uid="{00000000-0005-0000-0000-00006A5B0000}"/>
    <cellStyle name="Total 8 2 3 3 4" xfId="23398" xr:uid="{00000000-0005-0000-0000-00006B5B0000}"/>
    <cellStyle name="Total 8 2 3 3 4 2" xfId="23399" xr:uid="{00000000-0005-0000-0000-00006C5B0000}"/>
    <cellStyle name="Total 8 2 3 3 5" xfId="23400" xr:uid="{00000000-0005-0000-0000-00006D5B0000}"/>
    <cellStyle name="Total 8 2 3 3 5 2" xfId="23401" xr:uid="{00000000-0005-0000-0000-00006E5B0000}"/>
    <cellStyle name="Total 8 2 3 3 6" xfId="23402" xr:uid="{00000000-0005-0000-0000-00006F5B0000}"/>
    <cellStyle name="Total 8 2 3 3 6 2" xfId="23403" xr:uid="{00000000-0005-0000-0000-0000705B0000}"/>
    <cellStyle name="Total 8 2 3 3 7" xfId="23404" xr:uid="{00000000-0005-0000-0000-0000715B0000}"/>
    <cellStyle name="Total 8 2 3 3 7 2" xfId="23405" xr:uid="{00000000-0005-0000-0000-0000725B0000}"/>
    <cellStyle name="Total 8 2 3 3 8" xfId="23406" xr:uid="{00000000-0005-0000-0000-0000735B0000}"/>
    <cellStyle name="Total 8 2 3 3 8 2" xfId="23407" xr:uid="{00000000-0005-0000-0000-0000745B0000}"/>
    <cellStyle name="Total 8 2 3 3 9" xfId="23408" xr:uid="{00000000-0005-0000-0000-0000755B0000}"/>
    <cellStyle name="Total 8 2 3 3 9 2" xfId="23409" xr:uid="{00000000-0005-0000-0000-0000765B0000}"/>
    <cellStyle name="Total 8 2 3 4" xfId="23410" xr:uid="{00000000-0005-0000-0000-0000775B0000}"/>
    <cellStyle name="Total 8 2 3 4 10" xfId="23411" xr:uid="{00000000-0005-0000-0000-0000785B0000}"/>
    <cellStyle name="Total 8 2 3 4 10 2" xfId="23412" xr:uid="{00000000-0005-0000-0000-0000795B0000}"/>
    <cellStyle name="Total 8 2 3 4 11" xfId="23413" xr:uid="{00000000-0005-0000-0000-00007A5B0000}"/>
    <cellStyle name="Total 8 2 3 4 11 2" xfId="23414" xr:uid="{00000000-0005-0000-0000-00007B5B0000}"/>
    <cellStyle name="Total 8 2 3 4 12" xfId="23415" xr:uid="{00000000-0005-0000-0000-00007C5B0000}"/>
    <cellStyle name="Total 8 2 3 4 12 2" xfId="23416" xr:uid="{00000000-0005-0000-0000-00007D5B0000}"/>
    <cellStyle name="Total 8 2 3 4 13" xfId="23417" xr:uid="{00000000-0005-0000-0000-00007E5B0000}"/>
    <cellStyle name="Total 8 2 3 4 13 2" xfId="23418" xr:uid="{00000000-0005-0000-0000-00007F5B0000}"/>
    <cellStyle name="Total 8 2 3 4 14" xfId="23419" xr:uid="{00000000-0005-0000-0000-0000805B0000}"/>
    <cellStyle name="Total 8 2 3 4 14 2" xfId="23420" xr:uid="{00000000-0005-0000-0000-0000815B0000}"/>
    <cellStyle name="Total 8 2 3 4 15" xfId="23421" xr:uid="{00000000-0005-0000-0000-0000825B0000}"/>
    <cellStyle name="Total 8 2 3 4 15 2" xfId="23422" xr:uid="{00000000-0005-0000-0000-0000835B0000}"/>
    <cellStyle name="Total 8 2 3 4 16" xfId="23423" xr:uid="{00000000-0005-0000-0000-0000845B0000}"/>
    <cellStyle name="Total 8 2 3 4 2" xfId="23424" xr:uid="{00000000-0005-0000-0000-0000855B0000}"/>
    <cellStyle name="Total 8 2 3 4 2 2" xfId="23425" xr:uid="{00000000-0005-0000-0000-0000865B0000}"/>
    <cellStyle name="Total 8 2 3 4 3" xfId="23426" xr:uid="{00000000-0005-0000-0000-0000875B0000}"/>
    <cellStyle name="Total 8 2 3 4 3 2" xfId="23427" xr:uid="{00000000-0005-0000-0000-0000885B0000}"/>
    <cellStyle name="Total 8 2 3 4 4" xfId="23428" xr:uid="{00000000-0005-0000-0000-0000895B0000}"/>
    <cellStyle name="Total 8 2 3 4 4 2" xfId="23429" xr:uid="{00000000-0005-0000-0000-00008A5B0000}"/>
    <cellStyle name="Total 8 2 3 4 5" xfId="23430" xr:uid="{00000000-0005-0000-0000-00008B5B0000}"/>
    <cellStyle name="Total 8 2 3 4 5 2" xfId="23431" xr:uid="{00000000-0005-0000-0000-00008C5B0000}"/>
    <cellStyle name="Total 8 2 3 4 6" xfId="23432" xr:uid="{00000000-0005-0000-0000-00008D5B0000}"/>
    <cellStyle name="Total 8 2 3 4 6 2" xfId="23433" xr:uid="{00000000-0005-0000-0000-00008E5B0000}"/>
    <cellStyle name="Total 8 2 3 4 7" xfId="23434" xr:uid="{00000000-0005-0000-0000-00008F5B0000}"/>
    <cellStyle name="Total 8 2 3 4 7 2" xfId="23435" xr:uid="{00000000-0005-0000-0000-0000905B0000}"/>
    <cellStyle name="Total 8 2 3 4 8" xfId="23436" xr:uid="{00000000-0005-0000-0000-0000915B0000}"/>
    <cellStyle name="Total 8 2 3 4 8 2" xfId="23437" xr:uid="{00000000-0005-0000-0000-0000925B0000}"/>
    <cellStyle name="Total 8 2 3 4 9" xfId="23438" xr:uid="{00000000-0005-0000-0000-0000935B0000}"/>
    <cellStyle name="Total 8 2 3 4 9 2" xfId="23439" xr:uid="{00000000-0005-0000-0000-0000945B0000}"/>
    <cellStyle name="Total 8 2 3 5" xfId="23440" xr:uid="{00000000-0005-0000-0000-0000955B0000}"/>
    <cellStyle name="Total 8 2 3 5 10" xfId="23441" xr:uid="{00000000-0005-0000-0000-0000965B0000}"/>
    <cellStyle name="Total 8 2 3 5 10 2" xfId="23442" xr:uid="{00000000-0005-0000-0000-0000975B0000}"/>
    <cellStyle name="Total 8 2 3 5 11" xfId="23443" xr:uid="{00000000-0005-0000-0000-0000985B0000}"/>
    <cellStyle name="Total 8 2 3 5 11 2" xfId="23444" xr:uid="{00000000-0005-0000-0000-0000995B0000}"/>
    <cellStyle name="Total 8 2 3 5 12" xfId="23445" xr:uid="{00000000-0005-0000-0000-00009A5B0000}"/>
    <cellStyle name="Total 8 2 3 5 12 2" xfId="23446" xr:uid="{00000000-0005-0000-0000-00009B5B0000}"/>
    <cellStyle name="Total 8 2 3 5 13" xfId="23447" xr:uid="{00000000-0005-0000-0000-00009C5B0000}"/>
    <cellStyle name="Total 8 2 3 5 13 2" xfId="23448" xr:uid="{00000000-0005-0000-0000-00009D5B0000}"/>
    <cellStyle name="Total 8 2 3 5 14" xfId="23449" xr:uid="{00000000-0005-0000-0000-00009E5B0000}"/>
    <cellStyle name="Total 8 2 3 5 14 2" xfId="23450" xr:uid="{00000000-0005-0000-0000-00009F5B0000}"/>
    <cellStyle name="Total 8 2 3 5 15" xfId="23451" xr:uid="{00000000-0005-0000-0000-0000A05B0000}"/>
    <cellStyle name="Total 8 2 3 5 15 2" xfId="23452" xr:uid="{00000000-0005-0000-0000-0000A15B0000}"/>
    <cellStyle name="Total 8 2 3 5 16" xfId="23453" xr:uid="{00000000-0005-0000-0000-0000A25B0000}"/>
    <cellStyle name="Total 8 2 3 5 2" xfId="23454" xr:uid="{00000000-0005-0000-0000-0000A35B0000}"/>
    <cellStyle name="Total 8 2 3 5 2 2" xfId="23455" xr:uid="{00000000-0005-0000-0000-0000A45B0000}"/>
    <cellStyle name="Total 8 2 3 5 3" xfId="23456" xr:uid="{00000000-0005-0000-0000-0000A55B0000}"/>
    <cellStyle name="Total 8 2 3 5 3 2" xfId="23457" xr:uid="{00000000-0005-0000-0000-0000A65B0000}"/>
    <cellStyle name="Total 8 2 3 5 4" xfId="23458" xr:uid="{00000000-0005-0000-0000-0000A75B0000}"/>
    <cellStyle name="Total 8 2 3 5 4 2" xfId="23459" xr:uid="{00000000-0005-0000-0000-0000A85B0000}"/>
    <cellStyle name="Total 8 2 3 5 5" xfId="23460" xr:uid="{00000000-0005-0000-0000-0000A95B0000}"/>
    <cellStyle name="Total 8 2 3 5 5 2" xfId="23461" xr:uid="{00000000-0005-0000-0000-0000AA5B0000}"/>
    <cellStyle name="Total 8 2 3 5 6" xfId="23462" xr:uid="{00000000-0005-0000-0000-0000AB5B0000}"/>
    <cellStyle name="Total 8 2 3 5 6 2" xfId="23463" xr:uid="{00000000-0005-0000-0000-0000AC5B0000}"/>
    <cellStyle name="Total 8 2 3 5 7" xfId="23464" xr:uid="{00000000-0005-0000-0000-0000AD5B0000}"/>
    <cellStyle name="Total 8 2 3 5 7 2" xfId="23465" xr:uid="{00000000-0005-0000-0000-0000AE5B0000}"/>
    <cellStyle name="Total 8 2 3 5 8" xfId="23466" xr:uid="{00000000-0005-0000-0000-0000AF5B0000}"/>
    <cellStyle name="Total 8 2 3 5 8 2" xfId="23467" xr:uid="{00000000-0005-0000-0000-0000B05B0000}"/>
    <cellStyle name="Total 8 2 3 5 9" xfId="23468" xr:uid="{00000000-0005-0000-0000-0000B15B0000}"/>
    <cellStyle name="Total 8 2 3 5 9 2" xfId="23469" xr:uid="{00000000-0005-0000-0000-0000B25B0000}"/>
    <cellStyle name="Total 8 2 3 6" xfId="23470" xr:uid="{00000000-0005-0000-0000-0000B35B0000}"/>
    <cellStyle name="Total 8 2 3 6 10" xfId="23471" xr:uid="{00000000-0005-0000-0000-0000B45B0000}"/>
    <cellStyle name="Total 8 2 3 6 10 2" xfId="23472" xr:uid="{00000000-0005-0000-0000-0000B55B0000}"/>
    <cellStyle name="Total 8 2 3 6 11" xfId="23473" xr:uid="{00000000-0005-0000-0000-0000B65B0000}"/>
    <cellStyle name="Total 8 2 3 6 11 2" xfId="23474" xr:uid="{00000000-0005-0000-0000-0000B75B0000}"/>
    <cellStyle name="Total 8 2 3 6 12" xfId="23475" xr:uid="{00000000-0005-0000-0000-0000B85B0000}"/>
    <cellStyle name="Total 8 2 3 6 12 2" xfId="23476" xr:uid="{00000000-0005-0000-0000-0000B95B0000}"/>
    <cellStyle name="Total 8 2 3 6 13" xfId="23477" xr:uid="{00000000-0005-0000-0000-0000BA5B0000}"/>
    <cellStyle name="Total 8 2 3 6 13 2" xfId="23478" xr:uid="{00000000-0005-0000-0000-0000BB5B0000}"/>
    <cellStyle name="Total 8 2 3 6 14" xfId="23479" xr:uid="{00000000-0005-0000-0000-0000BC5B0000}"/>
    <cellStyle name="Total 8 2 3 6 14 2" xfId="23480" xr:uid="{00000000-0005-0000-0000-0000BD5B0000}"/>
    <cellStyle name="Total 8 2 3 6 15" xfId="23481" xr:uid="{00000000-0005-0000-0000-0000BE5B0000}"/>
    <cellStyle name="Total 8 2 3 6 2" xfId="23482" xr:uid="{00000000-0005-0000-0000-0000BF5B0000}"/>
    <cellStyle name="Total 8 2 3 6 2 2" xfId="23483" xr:uid="{00000000-0005-0000-0000-0000C05B0000}"/>
    <cellStyle name="Total 8 2 3 6 3" xfId="23484" xr:uid="{00000000-0005-0000-0000-0000C15B0000}"/>
    <cellStyle name="Total 8 2 3 6 3 2" xfId="23485" xr:uid="{00000000-0005-0000-0000-0000C25B0000}"/>
    <cellStyle name="Total 8 2 3 6 4" xfId="23486" xr:uid="{00000000-0005-0000-0000-0000C35B0000}"/>
    <cellStyle name="Total 8 2 3 6 4 2" xfId="23487" xr:uid="{00000000-0005-0000-0000-0000C45B0000}"/>
    <cellStyle name="Total 8 2 3 6 5" xfId="23488" xr:uid="{00000000-0005-0000-0000-0000C55B0000}"/>
    <cellStyle name="Total 8 2 3 6 5 2" xfId="23489" xr:uid="{00000000-0005-0000-0000-0000C65B0000}"/>
    <cellStyle name="Total 8 2 3 6 6" xfId="23490" xr:uid="{00000000-0005-0000-0000-0000C75B0000}"/>
    <cellStyle name="Total 8 2 3 6 6 2" xfId="23491" xr:uid="{00000000-0005-0000-0000-0000C85B0000}"/>
    <cellStyle name="Total 8 2 3 6 7" xfId="23492" xr:uid="{00000000-0005-0000-0000-0000C95B0000}"/>
    <cellStyle name="Total 8 2 3 6 7 2" xfId="23493" xr:uid="{00000000-0005-0000-0000-0000CA5B0000}"/>
    <cellStyle name="Total 8 2 3 6 8" xfId="23494" xr:uid="{00000000-0005-0000-0000-0000CB5B0000}"/>
    <cellStyle name="Total 8 2 3 6 8 2" xfId="23495" xr:uid="{00000000-0005-0000-0000-0000CC5B0000}"/>
    <cellStyle name="Total 8 2 3 6 9" xfId="23496" xr:uid="{00000000-0005-0000-0000-0000CD5B0000}"/>
    <cellStyle name="Total 8 2 3 6 9 2" xfId="23497" xr:uid="{00000000-0005-0000-0000-0000CE5B0000}"/>
    <cellStyle name="Total 8 2 3 7" xfId="23498" xr:uid="{00000000-0005-0000-0000-0000CF5B0000}"/>
    <cellStyle name="Total 8 2 3 7 2" xfId="23499" xr:uid="{00000000-0005-0000-0000-0000D05B0000}"/>
    <cellStyle name="Total 8 2 3 8" xfId="23500" xr:uid="{00000000-0005-0000-0000-0000D15B0000}"/>
    <cellStyle name="Total 8 2 3 8 2" xfId="23501" xr:uid="{00000000-0005-0000-0000-0000D25B0000}"/>
    <cellStyle name="Total 8 2 3 9" xfId="23502" xr:uid="{00000000-0005-0000-0000-0000D35B0000}"/>
    <cellStyle name="Total 8 2 3 9 2" xfId="23503" xr:uid="{00000000-0005-0000-0000-0000D45B0000}"/>
    <cellStyle name="Total 8 2 4" xfId="23504" xr:uid="{00000000-0005-0000-0000-0000D55B0000}"/>
    <cellStyle name="Total 8 2 4 10" xfId="23505" xr:uid="{00000000-0005-0000-0000-0000D65B0000}"/>
    <cellStyle name="Total 8 2 4 10 2" xfId="23506" xr:uid="{00000000-0005-0000-0000-0000D75B0000}"/>
    <cellStyle name="Total 8 2 4 11" xfId="23507" xr:uid="{00000000-0005-0000-0000-0000D85B0000}"/>
    <cellStyle name="Total 8 2 4 11 2" xfId="23508" xr:uid="{00000000-0005-0000-0000-0000D95B0000}"/>
    <cellStyle name="Total 8 2 4 12" xfId="23509" xr:uid="{00000000-0005-0000-0000-0000DA5B0000}"/>
    <cellStyle name="Total 8 2 4 12 2" xfId="23510" xr:uid="{00000000-0005-0000-0000-0000DB5B0000}"/>
    <cellStyle name="Total 8 2 4 13" xfId="23511" xr:uid="{00000000-0005-0000-0000-0000DC5B0000}"/>
    <cellStyle name="Total 8 2 4 13 2" xfId="23512" xr:uid="{00000000-0005-0000-0000-0000DD5B0000}"/>
    <cellStyle name="Total 8 2 4 14" xfId="23513" xr:uid="{00000000-0005-0000-0000-0000DE5B0000}"/>
    <cellStyle name="Total 8 2 4 14 2" xfId="23514" xr:uid="{00000000-0005-0000-0000-0000DF5B0000}"/>
    <cellStyle name="Total 8 2 4 15" xfId="23515" xr:uid="{00000000-0005-0000-0000-0000E05B0000}"/>
    <cellStyle name="Total 8 2 4 15 2" xfId="23516" xr:uid="{00000000-0005-0000-0000-0000E15B0000}"/>
    <cellStyle name="Total 8 2 4 16" xfId="23517" xr:uid="{00000000-0005-0000-0000-0000E25B0000}"/>
    <cellStyle name="Total 8 2 4 16 2" xfId="23518" xr:uid="{00000000-0005-0000-0000-0000E35B0000}"/>
    <cellStyle name="Total 8 2 4 17" xfId="23519" xr:uid="{00000000-0005-0000-0000-0000E45B0000}"/>
    <cellStyle name="Total 8 2 4 17 2" xfId="23520" xr:uid="{00000000-0005-0000-0000-0000E55B0000}"/>
    <cellStyle name="Total 8 2 4 18" xfId="23521" xr:uid="{00000000-0005-0000-0000-0000E65B0000}"/>
    <cellStyle name="Total 8 2 4 18 2" xfId="23522" xr:uid="{00000000-0005-0000-0000-0000E75B0000}"/>
    <cellStyle name="Total 8 2 4 19" xfId="23523" xr:uid="{00000000-0005-0000-0000-0000E85B0000}"/>
    <cellStyle name="Total 8 2 4 19 2" xfId="23524" xr:uid="{00000000-0005-0000-0000-0000E95B0000}"/>
    <cellStyle name="Total 8 2 4 2" xfId="23525" xr:uid="{00000000-0005-0000-0000-0000EA5B0000}"/>
    <cellStyle name="Total 8 2 4 2 10" xfId="23526" xr:uid="{00000000-0005-0000-0000-0000EB5B0000}"/>
    <cellStyle name="Total 8 2 4 2 10 2" xfId="23527" xr:uid="{00000000-0005-0000-0000-0000EC5B0000}"/>
    <cellStyle name="Total 8 2 4 2 11" xfId="23528" xr:uid="{00000000-0005-0000-0000-0000ED5B0000}"/>
    <cellStyle name="Total 8 2 4 2 11 2" xfId="23529" xr:uid="{00000000-0005-0000-0000-0000EE5B0000}"/>
    <cellStyle name="Total 8 2 4 2 12" xfId="23530" xr:uid="{00000000-0005-0000-0000-0000EF5B0000}"/>
    <cellStyle name="Total 8 2 4 2 12 2" xfId="23531" xr:uid="{00000000-0005-0000-0000-0000F05B0000}"/>
    <cellStyle name="Total 8 2 4 2 13" xfId="23532" xr:uid="{00000000-0005-0000-0000-0000F15B0000}"/>
    <cellStyle name="Total 8 2 4 2 13 2" xfId="23533" xr:uid="{00000000-0005-0000-0000-0000F25B0000}"/>
    <cellStyle name="Total 8 2 4 2 14" xfId="23534" xr:uid="{00000000-0005-0000-0000-0000F35B0000}"/>
    <cellStyle name="Total 8 2 4 2 14 2" xfId="23535" xr:uid="{00000000-0005-0000-0000-0000F45B0000}"/>
    <cellStyle name="Total 8 2 4 2 15" xfId="23536" xr:uid="{00000000-0005-0000-0000-0000F55B0000}"/>
    <cellStyle name="Total 8 2 4 2 15 2" xfId="23537" xr:uid="{00000000-0005-0000-0000-0000F65B0000}"/>
    <cellStyle name="Total 8 2 4 2 16" xfId="23538" xr:uid="{00000000-0005-0000-0000-0000F75B0000}"/>
    <cellStyle name="Total 8 2 4 2 16 2" xfId="23539" xr:uid="{00000000-0005-0000-0000-0000F85B0000}"/>
    <cellStyle name="Total 8 2 4 2 17" xfId="23540" xr:uid="{00000000-0005-0000-0000-0000F95B0000}"/>
    <cellStyle name="Total 8 2 4 2 17 2" xfId="23541" xr:uid="{00000000-0005-0000-0000-0000FA5B0000}"/>
    <cellStyle name="Total 8 2 4 2 18" xfId="23542" xr:uid="{00000000-0005-0000-0000-0000FB5B0000}"/>
    <cellStyle name="Total 8 2 4 2 18 2" xfId="23543" xr:uid="{00000000-0005-0000-0000-0000FC5B0000}"/>
    <cellStyle name="Total 8 2 4 2 19" xfId="23544" xr:uid="{00000000-0005-0000-0000-0000FD5B0000}"/>
    <cellStyle name="Total 8 2 4 2 2" xfId="23545" xr:uid="{00000000-0005-0000-0000-0000FE5B0000}"/>
    <cellStyle name="Total 8 2 4 2 2 2" xfId="23546" xr:uid="{00000000-0005-0000-0000-0000FF5B0000}"/>
    <cellStyle name="Total 8 2 4 2 3" xfId="23547" xr:uid="{00000000-0005-0000-0000-0000005C0000}"/>
    <cellStyle name="Total 8 2 4 2 3 2" xfId="23548" xr:uid="{00000000-0005-0000-0000-0000015C0000}"/>
    <cellStyle name="Total 8 2 4 2 4" xfId="23549" xr:uid="{00000000-0005-0000-0000-0000025C0000}"/>
    <cellStyle name="Total 8 2 4 2 4 2" xfId="23550" xr:uid="{00000000-0005-0000-0000-0000035C0000}"/>
    <cellStyle name="Total 8 2 4 2 5" xfId="23551" xr:uid="{00000000-0005-0000-0000-0000045C0000}"/>
    <cellStyle name="Total 8 2 4 2 5 2" xfId="23552" xr:uid="{00000000-0005-0000-0000-0000055C0000}"/>
    <cellStyle name="Total 8 2 4 2 6" xfId="23553" xr:uid="{00000000-0005-0000-0000-0000065C0000}"/>
    <cellStyle name="Total 8 2 4 2 6 2" xfId="23554" xr:uid="{00000000-0005-0000-0000-0000075C0000}"/>
    <cellStyle name="Total 8 2 4 2 7" xfId="23555" xr:uid="{00000000-0005-0000-0000-0000085C0000}"/>
    <cellStyle name="Total 8 2 4 2 7 2" xfId="23556" xr:uid="{00000000-0005-0000-0000-0000095C0000}"/>
    <cellStyle name="Total 8 2 4 2 8" xfId="23557" xr:uid="{00000000-0005-0000-0000-00000A5C0000}"/>
    <cellStyle name="Total 8 2 4 2 8 2" xfId="23558" xr:uid="{00000000-0005-0000-0000-00000B5C0000}"/>
    <cellStyle name="Total 8 2 4 2 9" xfId="23559" xr:uid="{00000000-0005-0000-0000-00000C5C0000}"/>
    <cellStyle name="Total 8 2 4 2 9 2" xfId="23560" xr:uid="{00000000-0005-0000-0000-00000D5C0000}"/>
    <cellStyle name="Total 8 2 4 20" xfId="23561" xr:uid="{00000000-0005-0000-0000-00000E5C0000}"/>
    <cellStyle name="Total 8 2 4 3" xfId="23562" xr:uid="{00000000-0005-0000-0000-00000F5C0000}"/>
    <cellStyle name="Total 8 2 4 3 10" xfId="23563" xr:uid="{00000000-0005-0000-0000-0000105C0000}"/>
    <cellStyle name="Total 8 2 4 3 10 2" xfId="23564" xr:uid="{00000000-0005-0000-0000-0000115C0000}"/>
    <cellStyle name="Total 8 2 4 3 11" xfId="23565" xr:uid="{00000000-0005-0000-0000-0000125C0000}"/>
    <cellStyle name="Total 8 2 4 3 11 2" xfId="23566" xr:uid="{00000000-0005-0000-0000-0000135C0000}"/>
    <cellStyle name="Total 8 2 4 3 12" xfId="23567" xr:uid="{00000000-0005-0000-0000-0000145C0000}"/>
    <cellStyle name="Total 8 2 4 3 12 2" xfId="23568" xr:uid="{00000000-0005-0000-0000-0000155C0000}"/>
    <cellStyle name="Total 8 2 4 3 13" xfId="23569" xr:uid="{00000000-0005-0000-0000-0000165C0000}"/>
    <cellStyle name="Total 8 2 4 3 13 2" xfId="23570" xr:uid="{00000000-0005-0000-0000-0000175C0000}"/>
    <cellStyle name="Total 8 2 4 3 14" xfId="23571" xr:uid="{00000000-0005-0000-0000-0000185C0000}"/>
    <cellStyle name="Total 8 2 4 3 14 2" xfId="23572" xr:uid="{00000000-0005-0000-0000-0000195C0000}"/>
    <cellStyle name="Total 8 2 4 3 15" xfId="23573" xr:uid="{00000000-0005-0000-0000-00001A5C0000}"/>
    <cellStyle name="Total 8 2 4 3 15 2" xfId="23574" xr:uid="{00000000-0005-0000-0000-00001B5C0000}"/>
    <cellStyle name="Total 8 2 4 3 16" xfId="23575" xr:uid="{00000000-0005-0000-0000-00001C5C0000}"/>
    <cellStyle name="Total 8 2 4 3 16 2" xfId="23576" xr:uid="{00000000-0005-0000-0000-00001D5C0000}"/>
    <cellStyle name="Total 8 2 4 3 17" xfId="23577" xr:uid="{00000000-0005-0000-0000-00001E5C0000}"/>
    <cellStyle name="Total 8 2 4 3 17 2" xfId="23578" xr:uid="{00000000-0005-0000-0000-00001F5C0000}"/>
    <cellStyle name="Total 8 2 4 3 18" xfId="23579" xr:uid="{00000000-0005-0000-0000-0000205C0000}"/>
    <cellStyle name="Total 8 2 4 3 2" xfId="23580" xr:uid="{00000000-0005-0000-0000-0000215C0000}"/>
    <cellStyle name="Total 8 2 4 3 2 2" xfId="23581" xr:uid="{00000000-0005-0000-0000-0000225C0000}"/>
    <cellStyle name="Total 8 2 4 3 3" xfId="23582" xr:uid="{00000000-0005-0000-0000-0000235C0000}"/>
    <cellStyle name="Total 8 2 4 3 3 2" xfId="23583" xr:uid="{00000000-0005-0000-0000-0000245C0000}"/>
    <cellStyle name="Total 8 2 4 3 4" xfId="23584" xr:uid="{00000000-0005-0000-0000-0000255C0000}"/>
    <cellStyle name="Total 8 2 4 3 4 2" xfId="23585" xr:uid="{00000000-0005-0000-0000-0000265C0000}"/>
    <cellStyle name="Total 8 2 4 3 5" xfId="23586" xr:uid="{00000000-0005-0000-0000-0000275C0000}"/>
    <cellStyle name="Total 8 2 4 3 5 2" xfId="23587" xr:uid="{00000000-0005-0000-0000-0000285C0000}"/>
    <cellStyle name="Total 8 2 4 3 6" xfId="23588" xr:uid="{00000000-0005-0000-0000-0000295C0000}"/>
    <cellStyle name="Total 8 2 4 3 6 2" xfId="23589" xr:uid="{00000000-0005-0000-0000-00002A5C0000}"/>
    <cellStyle name="Total 8 2 4 3 7" xfId="23590" xr:uid="{00000000-0005-0000-0000-00002B5C0000}"/>
    <cellStyle name="Total 8 2 4 3 7 2" xfId="23591" xr:uid="{00000000-0005-0000-0000-00002C5C0000}"/>
    <cellStyle name="Total 8 2 4 3 8" xfId="23592" xr:uid="{00000000-0005-0000-0000-00002D5C0000}"/>
    <cellStyle name="Total 8 2 4 3 8 2" xfId="23593" xr:uid="{00000000-0005-0000-0000-00002E5C0000}"/>
    <cellStyle name="Total 8 2 4 3 9" xfId="23594" xr:uid="{00000000-0005-0000-0000-00002F5C0000}"/>
    <cellStyle name="Total 8 2 4 3 9 2" xfId="23595" xr:uid="{00000000-0005-0000-0000-0000305C0000}"/>
    <cellStyle name="Total 8 2 4 4" xfId="23596" xr:uid="{00000000-0005-0000-0000-0000315C0000}"/>
    <cellStyle name="Total 8 2 4 4 10" xfId="23597" xr:uid="{00000000-0005-0000-0000-0000325C0000}"/>
    <cellStyle name="Total 8 2 4 4 10 2" xfId="23598" xr:uid="{00000000-0005-0000-0000-0000335C0000}"/>
    <cellStyle name="Total 8 2 4 4 11" xfId="23599" xr:uid="{00000000-0005-0000-0000-0000345C0000}"/>
    <cellStyle name="Total 8 2 4 4 11 2" xfId="23600" xr:uid="{00000000-0005-0000-0000-0000355C0000}"/>
    <cellStyle name="Total 8 2 4 4 12" xfId="23601" xr:uid="{00000000-0005-0000-0000-0000365C0000}"/>
    <cellStyle name="Total 8 2 4 4 12 2" xfId="23602" xr:uid="{00000000-0005-0000-0000-0000375C0000}"/>
    <cellStyle name="Total 8 2 4 4 13" xfId="23603" xr:uid="{00000000-0005-0000-0000-0000385C0000}"/>
    <cellStyle name="Total 8 2 4 4 13 2" xfId="23604" xr:uid="{00000000-0005-0000-0000-0000395C0000}"/>
    <cellStyle name="Total 8 2 4 4 14" xfId="23605" xr:uid="{00000000-0005-0000-0000-00003A5C0000}"/>
    <cellStyle name="Total 8 2 4 4 14 2" xfId="23606" xr:uid="{00000000-0005-0000-0000-00003B5C0000}"/>
    <cellStyle name="Total 8 2 4 4 15" xfId="23607" xr:uid="{00000000-0005-0000-0000-00003C5C0000}"/>
    <cellStyle name="Total 8 2 4 4 15 2" xfId="23608" xr:uid="{00000000-0005-0000-0000-00003D5C0000}"/>
    <cellStyle name="Total 8 2 4 4 16" xfId="23609" xr:uid="{00000000-0005-0000-0000-00003E5C0000}"/>
    <cellStyle name="Total 8 2 4 4 2" xfId="23610" xr:uid="{00000000-0005-0000-0000-00003F5C0000}"/>
    <cellStyle name="Total 8 2 4 4 2 2" xfId="23611" xr:uid="{00000000-0005-0000-0000-0000405C0000}"/>
    <cellStyle name="Total 8 2 4 4 3" xfId="23612" xr:uid="{00000000-0005-0000-0000-0000415C0000}"/>
    <cellStyle name="Total 8 2 4 4 3 2" xfId="23613" xr:uid="{00000000-0005-0000-0000-0000425C0000}"/>
    <cellStyle name="Total 8 2 4 4 4" xfId="23614" xr:uid="{00000000-0005-0000-0000-0000435C0000}"/>
    <cellStyle name="Total 8 2 4 4 4 2" xfId="23615" xr:uid="{00000000-0005-0000-0000-0000445C0000}"/>
    <cellStyle name="Total 8 2 4 4 5" xfId="23616" xr:uid="{00000000-0005-0000-0000-0000455C0000}"/>
    <cellStyle name="Total 8 2 4 4 5 2" xfId="23617" xr:uid="{00000000-0005-0000-0000-0000465C0000}"/>
    <cellStyle name="Total 8 2 4 4 6" xfId="23618" xr:uid="{00000000-0005-0000-0000-0000475C0000}"/>
    <cellStyle name="Total 8 2 4 4 6 2" xfId="23619" xr:uid="{00000000-0005-0000-0000-0000485C0000}"/>
    <cellStyle name="Total 8 2 4 4 7" xfId="23620" xr:uid="{00000000-0005-0000-0000-0000495C0000}"/>
    <cellStyle name="Total 8 2 4 4 7 2" xfId="23621" xr:uid="{00000000-0005-0000-0000-00004A5C0000}"/>
    <cellStyle name="Total 8 2 4 4 8" xfId="23622" xr:uid="{00000000-0005-0000-0000-00004B5C0000}"/>
    <cellStyle name="Total 8 2 4 4 8 2" xfId="23623" xr:uid="{00000000-0005-0000-0000-00004C5C0000}"/>
    <cellStyle name="Total 8 2 4 4 9" xfId="23624" xr:uid="{00000000-0005-0000-0000-00004D5C0000}"/>
    <cellStyle name="Total 8 2 4 4 9 2" xfId="23625" xr:uid="{00000000-0005-0000-0000-00004E5C0000}"/>
    <cellStyle name="Total 8 2 4 5" xfId="23626" xr:uid="{00000000-0005-0000-0000-00004F5C0000}"/>
    <cellStyle name="Total 8 2 4 5 10" xfId="23627" xr:uid="{00000000-0005-0000-0000-0000505C0000}"/>
    <cellStyle name="Total 8 2 4 5 10 2" xfId="23628" xr:uid="{00000000-0005-0000-0000-0000515C0000}"/>
    <cellStyle name="Total 8 2 4 5 11" xfId="23629" xr:uid="{00000000-0005-0000-0000-0000525C0000}"/>
    <cellStyle name="Total 8 2 4 5 11 2" xfId="23630" xr:uid="{00000000-0005-0000-0000-0000535C0000}"/>
    <cellStyle name="Total 8 2 4 5 12" xfId="23631" xr:uid="{00000000-0005-0000-0000-0000545C0000}"/>
    <cellStyle name="Total 8 2 4 5 12 2" xfId="23632" xr:uid="{00000000-0005-0000-0000-0000555C0000}"/>
    <cellStyle name="Total 8 2 4 5 13" xfId="23633" xr:uid="{00000000-0005-0000-0000-0000565C0000}"/>
    <cellStyle name="Total 8 2 4 5 13 2" xfId="23634" xr:uid="{00000000-0005-0000-0000-0000575C0000}"/>
    <cellStyle name="Total 8 2 4 5 14" xfId="23635" xr:uid="{00000000-0005-0000-0000-0000585C0000}"/>
    <cellStyle name="Total 8 2 4 5 14 2" xfId="23636" xr:uid="{00000000-0005-0000-0000-0000595C0000}"/>
    <cellStyle name="Total 8 2 4 5 15" xfId="23637" xr:uid="{00000000-0005-0000-0000-00005A5C0000}"/>
    <cellStyle name="Total 8 2 4 5 15 2" xfId="23638" xr:uid="{00000000-0005-0000-0000-00005B5C0000}"/>
    <cellStyle name="Total 8 2 4 5 16" xfId="23639" xr:uid="{00000000-0005-0000-0000-00005C5C0000}"/>
    <cellStyle name="Total 8 2 4 5 2" xfId="23640" xr:uid="{00000000-0005-0000-0000-00005D5C0000}"/>
    <cellStyle name="Total 8 2 4 5 2 2" xfId="23641" xr:uid="{00000000-0005-0000-0000-00005E5C0000}"/>
    <cellStyle name="Total 8 2 4 5 3" xfId="23642" xr:uid="{00000000-0005-0000-0000-00005F5C0000}"/>
    <cellStyle name="Total 8 2 4 5 3 2" xfId="23643" xr:uid="{00000000-0005-0000-0000-0000605C0000}"/>
    <cellStyle name="Total 8 2 4 5 4" xfId="23644" xr:uid="{00000000-0005-0000-0000-0000615C0000}"/>
    <cellStyle name="Total 8 2 4 5 4 2" xfId="23645" xr:uid="{00000000-0005-0000-0000-0000625C0000}"/>
    <cellStyle name="Total 8 2 4 5 5" xfId="23646" xr:uid="{00000000-0005-0000-0000-0000635C0000}"/>
    <cellStyle name="Total 8 2 4 5 5 2" xfId="23647" xr:uid="{00000000-0005-0000-0000-0000645C0000}"/>
    <cellStyle name="Total 8 2 4 5 6" xfId="23648" xr:uid="{00000000-0005-0000-0000-0000655C0000}"/>
    <cellStyle name="Total 8 2 4 5 6 2" xfId="23649" xr:uid="{00000000-0005-0000-0000-0000665C0000}"/>
    <cellStyle name="Total 8 2 4 5 7" xfId="23650" xr:uid="{00000000-0005-0000-0000-0000675C0000}"/>
    <cellStyle name="Total 8 2 4 5 7 2" xfId="23651" xr:uid="{00000000-0005-0000-0000-0000685C0000}"/>
    <cellStyle name="Total 8 2 4 5 8" xfId="23652" xr:uid="{00000000-0005-0000-0000-0000695C0000}"/>
    <cellStyle name="Total 8 2 4 5 8 2" xfId="23653" xr:uid="{00000000-0005-0000-0000-00006A5C0000}"/>
    <cellStyle name="Total 8 2 4 5 9" xfId="23654" xr:uid="{00000000-0005-0000-0000-00006B5C0000}"/>
    <cellStyle name="Total 8 2 4 5 9 2" xfId="23655" xr:uid="{00000000-0005-0000-0000-00006C5C0000}"/>
    <cellStyle name="Total 8 2 4 6" xfId="23656" xr:uid="{00000000-0005-0000-0000-00006D5C0000}"/>
    <cellStyle name="Total 8 2 4 6 10" xfId="23657" xr:uid="{00000000-0005-0000-0000-00006E5C0000}"/>
    <cellStyle name="Total 8 2 4 6 10 2" xfId="23658" xr:uid="{00000000-0005-0000-0000-00006F5C0000}"/>
    <cellStyle name="Total 8 2 4 6 11" xfId="23659" xr:uid="{00000000-0005-0000-0000-0000705C0000}"/>
    <cellStyle name="Total 8 2 4 6 11 2" xfId="23660" xr:uid="{00000000-0005-0000-0000-0000715C0000}"/>
    <cellStyle name="Total 8 2 4 6 12" xfId="23661" xr:uid="{00000000-0005-0000-0000-0000725C0000}"/>
    <cellStyle name="Total 8 2 4 6 12 2" xfId="23662" xr:uid="{00000000-0005-0000-0000-0000735C0000}"/>
    <cellStyle name="Total 8 2 4 6 13" xfId="23663" xr:uid="{00000000-0005-0000-0000-0000745C0000}"/>
    <cellStyle name="Total 8 2 4 6 13 2" xfId="23664" xr:uid="{00000000-0005-0000-0000-0000755C0000}"/>
    <cellStyle name="Total 8 2 4 6 14" xfId="23665" xr:uid="{00000000-0005-0000-0000-0000765C0000}"/>
    <cellStyle name="Total 8 2 4 6 14 2" xfId="23666" xr:uid="{00000000-0005-0000-0000-0000775C0000}"/>
    <cellStyle name="Total 8 2 4 6 15" xfId="23667" xr:uid="{00000000-0005-0000-0000-0000785C0000}"/>
    <cellStyle name="Total 8 2 4 6 2" xfId="23668" xr:uid="{00000000-0005-0000-0000-0000795C0000}"/>
    <cellStyle name="Total 8 2 4 6 2 2" xfId="23669" xr:uid="{00000000-0005-0000-0000-00007A5C0000}"/>
    <cellStyle name="Total 8 2 4 6 3" xfId="23670" xr:uid="{00000000-0005-0000-0000-00007B5C0000}"/>
    <cellStyle name="Total 8 2 4 6 3 2" xfId="23671" xr:uid="{00000000-0005-0000-0000-00007C5C0000}"/>
    <cellStyle name="Total 8 2 4 6 4" xfId="23672" xr:uid="{00000000-0005-0000-0000-00007D5C0000}"/>
    <cellStyle name="Total 8 2 4 6 4 2" xfId="23673" xr:uid="{00000000-0005-0000-0000-00007E5C0000}"/>
    <cellStyle name="Total 8 2 4 6 5" xfId="23674" xr:uid="{00000000-0005-0000-0000-00007F5C0000}"/>
    <cellStyle name="Total 8 2 4 6 5 2" xfId="23675" xr:uid="{00000000-0005-0000-0000-0000805C0000}"/>
    <cellStyle name="Total 8 2 4 6 6" xfId="23676" xr:uid="{00000000-0005-0000-0000-0000815C0000}"/>
    <cellStyle name="Total 8 2 4 6 6 2" xfId="23677" xr:uid="{00000000-0005-0000-0000-0000825C0000}"/>
    <cellStyle name="Total 8 2 4 6 7" xfId="23678" xr:uid="{00000000-0005-0000-0000-0000835C0000}"/>
    <cellStyle name="Total 8 2 4 6 7 2" xfId="23679" xr:uid="{00000000-0005-0000-0000-0000845C0000}"/>
    <cellStyle name="Total 8 2 4 6 8" xfId="23680" xr:uid="{00000000-0005-0000-0000-0000855C0000}"/>
    <cellStyle name="Total 8 2 4 6 8 2" xfId="23681" xr:uid="{00000000-0005-0000-0000-0000865C0000}"/>
    <cellStyle name="Total 8 2 4 6 9" xfId="23682" xr:uid="{00000000-0005-0000-0000-0000875C0000}"/>
    <cellStyle name="Total 8 2 4 6 9 2" xfId="23683" xr:uid="{00000000-0005-0000-0000-0000885C0000}"/>
    <cellStyle name="Total 8 2 4 7" xfId="23684" xr:uid="{00000000-0005-0000-0000-0000895C0000}"/>
    <cellStyle name="Total 8 2 4 7 2" xfId="23685" xr:uid="{00000000-0005-0000-0000-00008A5C0000}"/>
    <cellStyle name="Total 8 2 4 8" xfId="23686" xr:uid="{00000000-0005-0000-0000-00008B5C0000}"/>
    <cellStyle name="Total 8 2 4 8 2" xfId="23687" xr:uid="{00000000-0005-0000-0000-00008C5C0000}"/>
    <cellStyle name="Total 8 2 4 9" xfId="23688" xr:uid="{00000000-0005-0000-0000-00008D5C0000}"/>
    <cellStyle name="Total 8 2 4 9 2" xfId="23689" xr:uid="{00000000-0005-0000-0000-00008E5C0000}"/>
    <cellStyle name="Total 8 2 5" xfId="23690" xr:uid="{00000000-0005-0000-0000-00008F5C0000}"/>
    <cellStyle name="Total 8 2 5 10" xfId="23691" xr:uid="{00000000-0005-0000-0000-0000905C0000}"/>
    <cellStyle name="Total 8 2 5 10 2" xfId="23692" xr:uid="{00000000-0005-0000-0000-0000915C0000}"/>
    <cellStyle name="Total 8 2 5 11" xfId="23693" xr:uid="{00000000-0005-0000-0000-0000925C0000}"/>
    <cellStyle name="Total 8 2 5 11 2" xfId="23694" xr:uid="{00000000-0005-0000-0000-0000935C0000}"/>
    <cellStyle name="Total 8 2 5 12" xfId="23695" xr:uid="{00000000-0005-0000-0000-0000945C0000}"/>
    <cellStyle name="Total 8 2 5 12 2" xfId="23696" xr:uid="{00000000-0005-0000-0000-0000955C0000}"/>
    <cellStyle name="Total 8 2 5 13" xfId="23697" xr:uid="{00000000-0005-0000-0000-0000965C0000}"/>
    <cellStyle name="Total 8 2 5 13 2" xfId="23698" xr:uid="{00000000-0005-0000-0000-0000975C0000}"/>
    <cellStyle name="Total 8 2 5 14" xfId="23699" xr:uid="{00000000-0005-0000-0000-0000985C0000}"/>
    <cellStyle name="Total 8 2 5 14 2" xfId="23700" xr:uid="{00000000-0005-0000-0000-0000995C0000}"/>
    <cellStyle name="Total 8 2 5 15" xfId="23701" xr:uid="{00000000-0005-0000-0000-00009A5C0000}"/>
    <cellStyle name="Total 8 2 5 15 2" xfId="23702" xr:uid="{00000000-0005-0000-0000-00009B5C0000}"/>
    <cellStyle name="Total 8 2 5 16" xfId="23703" xr:uid="{00000000-0005-0000-0000-00009C5C0000}"/>
    <cellStyle name="Total 8 2 5 16 2" xfId="23704" xr:uid="{00000000-0005-0000-0000-00009D5C0000}"/>
    <cellStyle name="Total 8 2 5 17" xfId="23705" xr:uid="{00000000-0005-0000-0000-00009E5C0000}"/>
    <cellStyle name="Total 8 2 5 17 2" xfId="23706" xr:uid="{00000000-0005-0000-0000-00009F5C0000}"/>
    <cellStyle name="Total 8 2 5 18" xfId="23707" xr:uid="{00000000-0005-0000-0000-0000A05C0000}"/>
    <cellStyle name="Total 8 2 5 18 2" xfId="23708" xr:uid="{00000000-0005-0000-0000-0000A15C0000}"/>
    <cellStyle name="Total 8 2 5 19" xfId="23709" xr:uid="{00000000-0005-0000-0000-0000A25C0000}"/>
    <cellStyle name="Total 8 2 5 2" xfId="23710" xr:uid="{00000000-0005-0000-0000-0000A35C0000}"/>
    <cellStyle name="Total 8 2 5 2 10" xfId="23711" xr:uid="{00000000-0005-0000-0000-0000A45C0000}"/>
    <cellStyle name="Total 8 2 5 2 10 2" xfId="23712" xr:uid="{00000000-0005-0000-0000-0000A55C0000}"/>
    <cellStyle name="Total 8 2 5 2 11" xfId="23713" xr:uid="{00000000-0005-0000-0000-0000A65C0000}"/>
    <cellStyle name="Total 8 2 5 2 11 2" xfId="23714" xr:uid="{00000000-0005-0000-0000-0000A75C0000}"/>
    <cellStyle name="Total 8 2 5 2 12" xfId="23715" xr:uid="{00000000-0005-0000-0000-0000A85C0000}"/>
    <cellStyle name="Total 8 2 5 2 12 2" xfId="23716" xr:uid="{00000000-0005-0000-0000-0000A95C0000}"/>
    <cellStyle name="Total 8 2 5 2 13" xfId="23717" xr:uid="{00000000-0005-0000-0000-0000AA5C0000}"/>
    <cellStyle name="Total 8 2 5 2 13 2" xfId="23718" xr:uid="{00000000-0005-0000-0000-0000AB5C0000}"/>
    <cellStyle name="Total 8 2 5 2 14" xfId="23719" xr:uid="{00000000-0005-0000-0000-0000AC5C0000}"/>
    <cellStyle name="Total 8 2 5 2 14 2" xfId="23720" xr:uid="{00000000-0005-0000-0000-0000AD5C0000}"/>
    <cellStyle name="Total 8 2 5 2 15" xfId="23721" xr:uid="{00000000-0005-0000-0000-0000AE5C0000}"/>
    <cellStyle name="Total 8 2 5 2 15 2" xfId="23722" xr:uid="{00000000-0005-0000-0000-0000AF5C0000}"/>
    <cellStyle name="Total 8 2 5 2 16" xfId="23723" xr:uid="{00000000-0005-0000-0000-0000B05C0000}"/>
    <cellStyle name="Total 8 2 5 2 16 2" xfId="23724" xr:uid="{00000000-0005-0000-0000-0000B15C0000}"/>
    <cellStyle name="Total 8 2 5 2 17" xfId="23725" xr:uid="{00000000-0005-0000-0000-0000B25C0000}"/>
    <cellStyle name="Total 8 2 5 2 17 2" xfId="23726" xr:uid="{00000000-0005-0000-0000-0000B35C0000}"/>
    <cellStyle name="Total 8 2 5 2 18" xfId="23727" xr:uid="{00000000-0005-0000-0000-0000B45C0000}"/>
    <cellStyle name="Total 8 2 5 2 2" xfId="23728" xr:uid="{00000000-0005-0000-0000-0000B55C0000}"/>
    <cellStyle name="Total 8 2 5 2 2 2" xfId="23729" xr:uid="{00000000-0005-0000-0000-0000B65C0000}"/>
    <cellStyle name="Total 8 2 5 2 3" xfId="23730" xr:uid="{00000000-0005-0000-0000-0000B75C0000}"/>
    <cellStyle name="Total 8 2 5 2 3 2" xfId="23731" xr:uid="{00000000-0005-0000-0000-0000B85C0000}"/>
    <cellStyle name="Total 8 2 5 2 4" xfId="23732" xr:uid="{00000000-0005-0000-0000-0000B95C0000}"/>
    <cellStyle name="Total 8 2 5 2 4 2" xfId="23733" xr:uid="{00000000-0005-0000-0000-0000BA5C0000}"/>
    <cellStyle name="Total 8 2 5 2 5" xfId="23734" xr:uid="{00000000-0005-0000-0000-0000BB5C0000}"/>
    <cellStyle name="Total 8 2 5 2 5 2" xfId="23735" xr:uid="{00000000-0005-0000-0000-0000BC5C0000}"/>
    <cellStyle name="Total 8 2 5 2 6" xfId="23736" xr:uid="{00000000-0005-0000-0000-0000BD5C0000}"/>
    <cellStyle name="Total 8 2 5 2 6 2" xfId="23737" xr:uid="{00000000-0005-0000-0000-0000BE5C0000}"/>
    <cellStyle name="Total 8 2 5 2 7" xfId="23738" xr:uid="{00000000-0005-0000-0000-0000BF5C0000}"/>
    <cellStyle name="Total 8 2 5 2 7 2" xfId="23739" xr:uid="{00000000-0005-0000-0000-0000C05C0000}"/>
    <cellStyle name="Total 8 2 5 2 8" xfId="23740" xr:uid="{00000000-0005-0000-0000-0000C15C0000}"/>
    <cellStyle name="Total 8 2 5 2 8 2" xfId="23741" xr:uid="{00000000-0005-0000-0000-0000C25C0000}"/>
    <cellStyle name="Total 8 2 5 2 9" xfId="23742" xr:uid="{00000000-0005-0000-0000-0000C35C0000}"/>
    <cellStyle name="Total 8 2 5 2 9 2" xfId="23743" xr:uid="{00000000-0005-0000-0000-0000C45C0000}"/>
    <cellStyle name="Total 8 2 5 3" xfId="23744" xr:uid="{00000000-0005-0000-0000-0000C55C0000}"/>
    <cellStyle name="Total 8 2 5 3 10" xfId="23745" xr:uid="{00000000-0005-0000-0000-0000C65C0000}"/>
    <cellStyle name="Total 8 2 5 3 10 2" xfId="23746" xr:uid="{00000000-0005-0000-0000-0000C75C0000}"/>
    <cellStyle name="Total 8 2 5 3 11" xfId="23747" xr:uid="{00000000-0005-0000-0000-0000C85C0000}"/>
    <cellStyle name="Total 8 2 5 3 11 2" xfId="23748" xr:uid="{00000000-0005-0000-0000-0000C95C0000}"/>
    <cellStyle name="Total 8 2 5 3 12" xfId="23749" xr:uid="{00000000-0005-0000-0000-0000CA5C0000}"/>
    <cellStyle name="Total 8 2 5 3 12 2" xfId="23750" xr:uid="{00000000-0005-0000-0000-0000CB5C0000}"/>
    <cellStyle name="Total 8 2 5 3 13" xfId="23751" xr:uid="{00000000-0005-0000-0000-0000CC5C0000}"/>
    <cellStyle name="Total 8 2 5 3 13 2" xfId="23752" xr:uid="{00000000-0005-0000-0000-0000CD5C0000}"/>
    <cellStyle name="Total 8 2 5 3 14" xfId="23753" xr:uid="{00000000-0005-0000-0000-0000CE5C0000}"/>
    <cellStyle name="Total 8 2 5 3 14 2" xfId="23754" xr:uid="{00000000-0005-0000-0000-0000CF5C0000}"/>
    <cellStyle name="Total 8 2 5 3 15" xfId="23755" xr:uid="{00000000-0005-0000-0000-0000D05C0000}"/>
    <cellStyle name="Total 8 2 5 3 15 2" xfId="23756" xr:uid="{00000000-0005-0000-0000-0000D15C0000}"/>
    <cellStyle name="Total 8 2 5 3 16" xfId="23757" xr:uid="{00000000-0005-0000-0000-0000D25C0000}"/>
    <cellStyle name="Total 8 2 5 3 2" xfId="23758" xr:uid="{00000000-0005-0000-0000-0000D35C0000}"/>
    <cellStyle name="Total 8 2 5 3 2 2" xfId="23759" xr:uid="{00000000-0005-0000-0000-0000D45C0000}"/>
    <cellStyle name="Total 8 2 5 3 3" xfId="23760" xr:uid="{00000000-0005-0000-0000-0000D55C0000}"/>
    <cellStyle name="Total 8 2 5 3 3 2" xfId="23761" xr:uid="{00000000-0005-0000-0000-0000D65C0000}"/>
    <cellStyle name="Total 8 2 5 3 4" xfId="23762" xr:uid="{00000000-0005-0000-0000-0000D75C0000}"/>
    <cellStyle name="Total 8 2 5 3 4 2" xfId="23763" xr:uid="{00000000-0005-0000-0000-0000D85C0000}"/>
    <cellStyle name="Total 8 2 5 3 5" xfId="23764" xr:uid="{00000000-0005-0000-0000-0000D95C0000}"/>
    <cellStyle name="Total 8 2 5 3 5 2" xfId="23765" xr:uid="{00000000-0005-0000-0000-0000DA5C0000}"/>
    <cellStyle name="Total 8 2 5 3 6" xfId="23766" xr:uid="{00000000-0005-0000-0000-0000DB5C0000}"/>
    <cellStyle name="Total 8 2 5 3 6 2" xfId="23767" xr:uid="{00000000-0005-0000-0000-0000DC5C0000}"/>
    <cellStyle name="Total 8 2 5 3 7" xfId="23768" xr:uid="{00000000-0005-0000-0000-0000DD5C0000}"/>
    <cellStyle name="Total 8 2 5 3 7 2" xfId="23769" xr:uid="{00000000-0005-0000-0000-0000DE5C0000}"/>
    <cellStyle name="Total 8 2 5 3 8" xfId="23770" xr:uid="{00000000-0005-0000-0000-0000DF5C0000}"/>
    <cellStyle name="Total 8 2 5 3 8 2" xfId="23771" xr:uid="{00000000-0005-0000-0000-0000E05C0000}"/>
    <cellStyle name="Total 8 2 5 3 9" xfId="23772" xr:uid="{00000000-0005-0000-0000-0000E15C0000}"/>
    <cellStyle name="Total 8 2 5 3 9 2" xfId="23773" xr:uid="{00000000-0005-0000-0000-0000E25C0000}"/>
    <cellStyle name="Total 8 2 5 4" xfId="23774" xr:uid="{00000000-0005-0000-0000-0000E35C0000}"/>
    <cellStyle name="Total 8 2 5 4 10" xfId="23775" xr:uid="{00000000-0005-0000-0000-0000E45C0000}"/>
    <cellStyle name="Total 8 2 5 4 10 2" xfId="23776" xr:uid="{00000000-0005-0000-0000-0000E55C0000}"/>
    <cellStyle name="Total 8 2 5 4 11" xfId="23777" xr:uid="{00000000-0005-0000-0000-0000E65C0000}"/>
    <cellStyle name="Total 8 2 5 4 11 2" xfId="23778" xr:uid="{00000000-0005-0000-0000-0000E75C0000}"/>
    <cellStyle name="Total 8 2 5 4 12" xfId="23779" xr:uid="{00000000-0005-0000-0000-0000E85C0000}"/>
    <cellStyle name="Total 8 2 5 4 12 2" xfId="23780" xr:uid="{00000000-0005-0000-0000-0000E95C0000}"/>
    <cellStyle name="Total 8 2 5 4 13" xfId="23781" xr:uid="{00000000-0005-0000-0000-0000EA5C0000}"/>
    <cellStyle name="Total 8 2 5 4 13 2" xfId="23782" xr:uid="{00000000-0005-0000-0000-0000EB5C0000}"/>
    <cellStyle name="Total 8 2 5 4 14" xfId="23783" xr:uid="{00000000-0005-0000-0000-0000EC5C0000}"/>
    <cellStyle name="Total 8 2 5 4 14 2" xfId="23784" xr:uid="{00000000-0005-0000-0000-0000ED5C0000}"/>
    <cellStyle name="Total 8 2 5 4 15" xfId="23785" xr:uid="{00000000-0005-0000-0000-0000EE5C0000}"/>
    <cellStyle name="Total 8 2 5 4 15 2" xfId="23786" xr:uid="{00000000-0005-0000-0000-0000EF5C0000}"/>
    <cellStyle name="Total 8 2 5 4 16" xfId="23787" xr:uid="{00000000-0005-0000-0000-0000F05C0000}"/>
    <cellStyle name="Total 8 2 5 4 2" xfId="23788" xr:uid="{00000000-0005-0000-0000-0000F15C0000}"/>
    <cellStyle name="Total 8 2 5 4 2 2" xfId="23789" xr:uid="{00000000-0005-0000-0000-0000F25C0000}"/>
    <cellStyle name="Total 8 2 5 4 3" xfId="23790" xr:uid="{00000000-0005-0000-0000-0000F35C0000}"/>
    <cellStyle name="Total 8 2 5 4 3 2" xfId="23791" xr:uid="{00000000-0005-0000-0000-0000F45C0000}"/>
    <cellStyle name="Total 8 2 5 4 4" xfId="23792" xr:uid="{00000000-0005-0000-0000-0000F55C0000}"/>
    <cellStyle name="Total 8 2 5 4 4 2" xfId="23793" xr:uid="{00000000-0005-0000-0000-0000F65C0000}"/>
    <cellStyle name="Total 8 2 5 4 5" xfId="23794" xr:uid="{00000000-0005-0000-0000-0000F75C0000}"/>
    <cellStyle name="Total 8 2 5 4 5 2" xfId="23795" xr:uid="{00000000-0005-0000-0000-0000F85C0000}"/>
    <cellStyle name="Total 8 2 5 4 6" xfId="23796" xr:uid="{00000000-0005-0000-0000-0000F95C0000}"/>
    <cellStyle name="Total 8 2 5 4 6 2" xfId="23797" xr:uid="{00000000-0005-0000-0000-0000FA5C0000}"/>
    <cellStyle name="Total 8 2 5 4 7" xfId="23798" xr:uid="{00000000-0005-0000-0000-0000FB5C0000}"/>
    <cellStyle name="Total 8 2 5 4 7 2" xfId="23799" xr:uid="{00000000-0005-0000-0000-0000FC5C0000}"/>
    <cellStyle name="Total 8 2 5 4 8" xfId="23800" xr:uid="{00000000-0005-0000-0000-0000FD5C0000}"/>
    <cellStyle name="Total 8 2 5 4 8 2" xfId="23801" xr:uid="{00000000-0005-0000-0000-0000FE5C0000}"/>
    <cellStyle name="Total 8 2 5 4 9" xfId="23802" xr:uid="{00000000-0005-0000-0000-0000FF5C0000}"/>
    <cellStyle name="Total 8 2 5 4 9 2" xfId="23803" xr:uid="{00000000-0005-0000-0000-0000005D0000}"/>
    <cellStyle name="Total 8 2 5 5" xfId="23804" xr:uid="{00000000-0005-0000-0000-0000015D0000}"/>
    <cellStyle name="Total 8 2 5 5 10" xfId="23805" xr:uid="{00000000-0005-0000-0000-0000025D0000}"/>
    <cellStyle name="Total 8 2 5 5 10 2" xfId="23806" xr:uid="{00000000-0005-0000-0000-0000035D0000}"/>
    <cellStyle name="Total 8 2 5 5 11" xfId="23807" xr:uid="{00000000-0005-0000-0000-0000045D0000}"/>
    <cellStyle name="Total 8 2 5 5 11 2" xfId="23808" xr:uid="{00000000-0005-0000-0000-0000055D0000}"/>
    <cellStyle name="Total 8 2 5 5 12" xfId="23809" xr:uid="{00000000-0005-0000-0000-0000065D0000}"/>
    <cellStyle name="Total 8 2 5 5 12 2" xfId="23810" xr:uid="{00000000-0005-0000-0000-0000075D0000}"/>
    <cellStyle name="Total 8 2 5 5 13" xfId="23811" xr:uid="{00000000-0005-0000-0000-0000085D0000}"/>
    <cellStyle name="Total 8 2 5 5 13 2" xfId="23812" xr:uid="{00000000-0005-0000-0000-0000095D0000}"/>
    <cellStyle name="Total 8 2 5 5 14" xfId="23813" xr:uid="{00000000-0005-0000-0000-00000A5D0000}"/>
    <cellStyle name="Total 8 2 5 5 14 2" xfId="23814" xr:uid="{00000000-0005-0000-0000-00000B5D0000}"/>
    <cellStyle name="Total 8 2 5 5 15" xfId="23815" xr:uid="{00000000-0005-0000-0000-00000C5D0000}"/>
    <cellStyle name="Total 8 2 5 5 2" xfId="23816" xr:uid="{00000000-0005-0000-0000-00000D5D0000}"/>
    <cellStyle name="Total 8 2 5 5 2 2" xfId="23817" xr:uid="{00000000-0005-0000-0000-00000E5D0000}"/>
    <cellStyle name="Total 8 2 5 5 3" xfId="23818" xr:uid="{00000000-0005-0000-0000-00000F5D0000}"/>
    <cellStyle name="Total 8 2 5 5 3 2" xfId="23819" xr:uid="{00000000-0005-0000-0000-0000105D0000}"/>
    <cellStyle name="Total 8 2 5 5 4" xfId="23820" xr:uid="{00000000-0005-0000-0000-0000115D0000}"/>
    <cellStyle name="Total 8 2 5 5 4 2" xfId="23821" xr:uid="{00000000-0005-0000-0000-0000125D0000}"/>
    <cellStyle name="Total 8 2 5 5 5" xfId="23822" xr:uid="{00000000-0005-0000-0000-0000135D0000}"/>
    <cellStyle name="Total 8 2 5 5 5 2" xfId="23823" xr:uid="{00000000-0005-0000-0000-0000145D0000}"/>
    <cellStyle name="Total 8 2 5 5 6" xfId="23824" xr:uid="{00000000-0005-0000-0000-0000155D0000}"/>
    <cellStyle name="Total 8 2 5 5 6 2" xfId="23825" xr:uid="{00000000-0005-0000-0000-0000165D0000}"/>
    <cellStyle name="Total 8 2 5 5 7" xfId="23826" xr:uid="{00000000-0005-0000-0000-0000175D0000}"/>
    <cellStyle name="Total 8 2 5 5 7 2" xfId="23827" xr:uid="{00000000-0005-0000-0000-0000185D0000}"/>
    <cellStyle name="Total 8 2 5 5 8" xfId="23828" xr:uid="{00000000-0005-0000-0000-0000195D0000}"/>
    <cellStyle name="Total 8 2 5 5 8 2" xfId="23829" xr:uid="{00000000-0005-0000-0000-00001A5D0000}"/>
    <cellStyle name="Total 8 2 5 5 9" xfId="23830" xr:uid="{00000000-0005-0000-0000-00001B5D0000}"/>
    <cellStyle name="Total 8 2 5 5 9 2" xfId="23831" xr:uid="{00000000-0005-0000-0000-00001C5D0000}"/>
    <cellStyle name="Total 8 2 5 6" xfId="23832" xr:uid="{00000000-0005-0000-0000-00001D5D0000}"/>
    <cellStyle name="Total 8 2 5 6 2" xfId="23833" xr:uid="{00000000-0005-0000-0000-00001E5D0000}"/>
    <cellStyle name="Total 8 2 5 7" xfId="23834" xr:uid="{00000000-0005-0000-0000-00001F5D0000}"/>
    <cellStyle name="Total 8 2 5 7 2" xfId="23835" xr:uid="{00000000-0005-0000-0000-0000205D0000}"/>
    <cellStyle name="Total 8 2 5 8" xfId="23836" xr:uid="{00000000-0005-0000-0000-0000215D0000}"/>
    <cellStyle name="Total 8 2 5 8 2" xfId="23837" xr:uid="{00000000-0005-0000-0000-0000225D0000}"/>
    <cellStyle name="Total 8 2 5 9" xfId="23838" xr:uid="{00000000-0005-0000-0000-0000235D0000}"/>
    <cellStyle name="Total 8 2 5 9 2" xfId="23839" xr:uid="{00000000-0005-0000-0000-0000245D0000}"/>
    <cellStyle name="Total 8 2 6" xfId="23840" xr:uid="{00000000-0005-0000-0000-0000255D0000}"/>
    <cellStyle name="Total 8 2 6 10" xfId="23841" xr:uid="{00000000-0005-0000-0000-0000265D0000}"/>
    <cellStyle name="Total 8 2 6 10 2" xfId="23842" xr:uid="{00000000-0005-0000-0000-0000275D0000}"/>
    <cellStyle name="Total 8 2 6 11" xfId="23843" xr:uid="{00000000-0005-0000-0000-0000285D0000}"/>
    <cellStyle name="Total 8 2 6 11 2" xfId="23844" xr:uid="{00000000-0005-0000-0000-0000295D0000}"/>
    <cellStyle name="Total 8 2 6 12" xfId="23845" xr:uid="{00000000-0005-0000-0000-00002A5D0000}"/>
    <cellStyle name="Total 8 2 6 12 2" xfId="23846" xr:uid="{00000000-0005-0000-0000-00002B5D0000}"/>
    <cellStyle name="Total 8 2 6 13" xfId="23847" xr:uid="{00000000-0005-0000-0000-00002C5D0000}"/>
    <cellStyle name="Total 8 2 6 13 2" xfId="23848" xr:uid="{00000000-0005-0000-0000-00002D5D0000}"/>
    <cellStyle name="Total 8 2 6 14" xfId="23849" xr:uid="{00000000-0005-0000-0000-00002E5D0000}"/>
    <cellStyle name="Total 8 2 6 14 2" xfId="23850" xr:uid="{00000000-0005-0000-0000-00002F5D0000}"/>
    <cellStyle name="Total 8 2 6 15" xfId="23851" xr:uid="{00000000-0005-0000-0000-0000305D0000}"/>
    <cellStyle name="Total 8 2 6 15 2" xfId="23852" xr:uid="{00000000-0005-0000-0000-0000315D0000}"/>
    <cellStyle name="Total 8 2 6 16" xfId="23853" xr:uid="{00000000-0005-0000-0000-0000325D0000}"/>
    <cellStyle name="Total 8 2 6 16 2" xfId="23854" xr:uid="{00000000-0005-0000-0000-0000335D0000}"/>
    <cellStyle name="Total 8 2 6 17" xfId="23855" xr:uid="{00000000-0005-0000-0000-0000345D0000}"/>
    <cellStyle name="Total 8 2 6 17 2" xfId="23856" xr:uid="{00000000-0005-0000-0000-0000355D0000}"/>
    <cellStyle name="Total 8 2 6 18" xfId="23857" xr:uid="{00000000-0005-0000-0000-0000365D0000}"/>
    <cellStyle name="Total 8 2 6 18 2" xfId="23858" xr:uid="{00000000-0005-0000-0000-0000375D0000}"/>
    <cellStyle name="Total 8 2 6 19" xfId="23859" xr:uid="{00000000-0005-0000-0000-0000385D0000}"/>
    <cellStyle name="Total 8 2 6 2" xfId="23860" xr:uid="{00000000-0005-0000-0000-0000395D0000}"/>
    <cellStyle name="Total 8 2 6 2 10" xfId="23861" xr:uid="{00000000-0005-0000-0000-00003A5D0000}"/>
    <cellStyle name="Total 8 2 6 2 10 2" xfId="23862" xr:uid="{00000000-0005-0000-0000-00003B5D0000}"/>
    <cellStyle name="Total 8 2 6 2 11" xfId="23863" xr:uid="{00000000-0005-0000-0000-00003C5D0000}"/>
    <cellStyle name="Total 8 2 6 2 11 2" xfId="23864" xr:uid="{00000000-0005-0000-0000-00003D5D0000}"/>
    <cellStyle name="Total 8 2 6 2 12" xfId="23865" xr:uid="{00000000-0005-0000-0000-00003E5D0000}"/>
    <cellStyle name="Total 8 2 6 2 12 2" xfId="23866" xr:uid="{00000000-0005-0000-0000-00003F5D0000}"/>
    <cellStyle name="Total 8 2 6 2 13" xfId="23867" xr:uid="{00000000-0005-0000-0000-0000405D0000}"/>
    <cellStyle name="Total 8 2 6 2 13 2" xfId="23868" xr:uid="{00000000-0005-0000-0000-0000415D0000}"/>
    <cellStyle name="Total 8 2 6 2 14" xfId="23869" xr:uid="{00000000-0005-0000-0000-0000425D0000}"/>
    <cellStyle name="Total 8 2 6 2 14 2" xfId="23870" xr:uid="{00000000-0005-0000-0000-0000435D0000}"/>
    <cellStyle name="Total 8 2 6 2 15" xfId="23871" xr:uid="{00000000-0005-0000-0000-0000445D0000}"/>
    <cellStyle name="Total 8 2 6 2 15 2" xfId="23872" xr:uid="{00000000-0005-0000-0000-0000455D0000}"/>
    <cellStyle name="Total 8 2 6 2 16" xfId="23873" xr:uid="{00000000-0005-0000-0000-0000465D0000}"/>
    <cellStyle name="Total 8 2 6 2 16 2" xfId="23874" xr:uid="{00000000-0005-0000-0000-0000475D0000}"/>
    <cellStyle name="Total 8 2 6 2 17" xfId="23875" xr:uid="{00000000-0005-0000-0000-0000485D0000}"/>
    <cellStyle name="Total 8 2 6 2 17 2" xfId="23876" xr:uid="{00000000-0005-0000-0000-0000495D0000}"/>
    <cellStyle name="Total 8 2 6 2 18" xfId="23877" xr:uid="{00000000-0005-0000-0000-00004A5D0000}"/>
    <cellStyle name="Total 8 2 6 2 2" xfId="23878" xr:uid="{00000000-0005-0000-0000-00004B5D0000}"/>
    <cellStyle name="Total 8 2 6 2 2 2" xfId="23879" xr:uid="{00000000-0005-0000-0000-00004C5D0000}"/>
    <cellStyle name="Total 8 2 6 2 3" xfId="23880" xr:uid="{00000000-0005-0000-0000-00004D5D0000}"/>
    <cellStyle name="Total 8 2 6 2 3 2" xfId="23881" xr:uid="{00000000-0005-0000-0000-00004E5D0000}"/>
    <cellStyle name="Total 8 2 6 2 4" xfId="23882" xr:uid="{00000000-0005-0000-0000-00004F5D0000}"/>
    <cellStyle name="Total 8 2 6 2 4 2" xfId="23883" xr:uid="{00000000-0005-0000-0000-0000505D0000}"/>
    <cellStyle name="Total 8 2 6 2 5" xfId="23884" xr:uid="{00000000-0005-0000-0000-0000515D0000}"/>
    <cellStyle name="Total 8 2 6 2 5 2" xfId="23885" xr:uid="{00000000-0005-0000-0000-0000525D0000}"/>
    <cellStyle name="Total 8 2 6 2 6" xfId="23886" xr:uid="{00000000-0005-0000-0000-0000535D0000}"/>
    <cellStyle name="Total 8 2 6 2 6 2" xfId="23887" xr:uid="{00000000-0005-0000-0000-0000545D0000}"/>
    <cellStyle name="Total 8 2 6 2 7" xfId="23888" xr:uid="{00000000-0005-0000-0000-0000555D0000}"/>
    <cellStyle name="Total 8 2 6 2 7 2" xfId="23889" xr:uid="{00000000-0005-0000-0000-0000565D0000}"/>
    <cellStyle name="Total 8 2 6 2 8" xfId="23890" xr:uid="{00000000-0005-0000-0000-0000575D0000}"/>
    <cellStyle name="Total 8 2 6 2 8 2" xfId="23891" xr:uid="{00000000-0005-0000-0000-0000585D0000}"/>
    <cellStyle name="Total 8 2 6 2 9" xfId="23892" xr:uid="{00000000-0005-0000-0000-0000595D0000}"/>
    <cellStyle name="Total 8 2 6 2 9 2" xfId="23893" xr:uid="{00000000-0005-0000-0000-00005A5D0000}"/>
    <cellStyle name="Total 8 2 6 3" xfId="23894" xr:uid="{00000000-0005-0000-0000-00005B5D0000}"/>
    <cellStyle name="Total 8 2 6 3 10" xfId="23895" xr:uid="{00000000-0005-0000-0000-00005C5D0000}"/>
    <cellStyle name="Total 8 2 6 3 10 2" xfId="23896" xr:uid="{00000000-0005-0000-0000-00005D5D0000}"/>
    <cellStyle name="Total 8 2 6 3 11" xfId="23897" xr:uid="{00000000-0005-0000-0000-00005E5D0000}"/>
    <cellStyle name="Total 8 2 6 3 11 2" xfId="23898" xr:uid="{00000000-0005-0000-0000-00005F5D0000}"/>
    <cellStyle name="Total 8 2 6 3 12" xfId="23899" xr:uid="{00000000-0005-0000-0000-0000605D0000}"/>
    <cellStyle name="Total 8 2 6 3 12 2" xfId="23900" xr:uid="{00000000-0005-0000-0000-0000615D0000}"/>
    <cellStyle name="Total 8 2 6 3 13" xfId="23901" xr:uid="{00000000-0005-0000-0000-0000625D0000}"/>
    <cellStyle name="Total 8 2 6 3 13 2" xfId="23902" xr:uid="{00000000-0005-0000-0000-0000635D0000}"/>
    <cellStyle name="Total 8 2 6 3 14" xfId="23903" xr:uid="{00000000-0005-0000-0000-0000645D0000}"/>
    <cellStyle name="Total 8 2 6 3 14 2" xfId="23904" xr:uid="{00000000-0005-0000-0000-0000655D0000}"/>
    <cellStyle name="Total 8 2 6 3 15" xfId="23905" xr:uid="{00000000-0005-0000-0000-0000665D0000}"/>
    <cellStyle name="Total 8 2 6 3 15 2" xfId="23906" xr:uid="{00000000-0005-0000-0000-0000675D0000}"/>
    <cellStyle name="Total 8 2 6 3 16" xfId="23907" xr:uid="{00000000-0005-0000-0000-0000685D0000}"/>
    <cellStyle name="Total 8 2 6 3 2" xfId="23908" xr:uid="{00000000-0005-0000-0000-0000695D0000}"/>
    <cellStyle name="Total 8 2 6 3 2 2" xfId="23909" xr:uid="{00000000-0005-0000-0000-00006A5D0000}"/>
    <cellStyle name="Total 8 2 6 3 3" xfId="23910" xr:uid="{00000000-0005-0000-0000-00006B5D0000}"/>
    <cellStyle name="Total 8 2 6 3 3 2" xfId="23911" xr:uid="{00000000-0005-0000-0000-00006C5D0000}"/>
    <cellStyle name="Total 8 2 6 3 4" xfId="23912" xr:uid="{00000000-0005-0000-0000-00006D5D0000}"/>
    <cellStyle name="Total 8 2 6 3 4 2" xfId="23913" xr:uid="{00000000-0005-0000-0000-00006E5D0000}"/>
    <cellStyle name="Total 8 2 6 3 5" xfId="23914" xr:uid="{00000000-0005-0000-0000-00006F5D0000}"/>
    <cellStyle name="Total 8 2 6 3 5 2" xfId="23915" xr:uid="{00000000-0005-0000-0000-0000705D0000}"/>
    <cellStyle name="Total 8 2 6 3 6" xfId="23916" xr:uid="{00000000-0005-0000-0000-0000715D0000}"/>
    <cellStyle name="Total 8 2 6 3 6 2" xfId="23917" xr:uid="{00000000-0005-0000-0000-0000725D0000}"/>
    <cellStyle name="Total 8 2 6 3 7" xfId="23918" xr:uid="{00000000-0005-0000-0000-0000735D0000}"/>
    <cellStyle name="Total 8 2 6 3 7 2" xfId="23919" xr:uid="{00000000-0005-0000-0000-0000745D0000}"/>
    <cellStyle name="Total 8 2 6 3 8" xfId="23920" xr:uid="{00000000-0005-0000-0000-0000755D0000}"/>
    <cellStyle name="Total 8 2 6 3 8 2" xfId="23921" xr:uid="{00000000-0005-0000-0000-0000765D0000}"/>
    <cellStyle name="Total 8 2 6 3 9" xfId="23922" xr:uid="{00000000-0005-0000-0000-0000775D0000}"/>
    <cellStyle name="Total 8 2 6 3 9 2" xfId="23923" xr:uid="{00000000-0005-0000-0000-0000785D0000}"/>
    <cellStyle name="Total 8 2 6 4" xfId="23924" xr:uid="{00000000-0005-0000-0000-0000795D0000}"/>
    <cellStyle name="Total 8 2 6 4 10" xfId="23925" xr:uid="{00000000-0005-0000-0000-00007A5D0000}"/>
    <cellStyle name="Total 8 2 6 4 10 2" xfId="23926" xr:uid="{00000000-0005-0000-0000-00007B5D0000}"/>
    <cellStyle name="Total 8 2 6 4 11" xfId="23927" xr:uid="{00000000-0005-0000-0000-00007C5D0000}"/>
    <cellStyle name="Total 8 2 6 4 11 2" xfId="23928" xr:uid="{00000000-0005-0000-0000-00007D5D0000}"/>
    <cellStyle name="Total 8 2 6 4 12" xfId="23929" xr:uid="{00000000-0005-0000-0000-00007E5D0000}"/>
    <cellStyle name="Total 8 2 6 4 12 2" xfId="23930" xr:uid="{00000000-0005-0000-0000-00007F5D0000}"/>
    <cellStyle name="Total 8 2 6 4 13" xfId="23931" xr:uid="{00000000-0005-0000-0000-0000805D0000}"/>
    <cellStyle name="Total 8 2 6 4 13 2" xfId="23932" xr:uid="{00000000-0005-0000-0000-0000815D0000}"/>
    <cellStyle name="Total 8 2 6 4 14" xfId="23933" xr:uid="{00000000-0005-0000-0000-0000825D0000}"/>
    <cellStyle name="Total 8 2 6 4 14 2" xfId="23934" xr:uid="{00000000-0005-0000-0000-0000835D0000}"/>
    <cellStyle name="Total 8 2 6 4 15" xfId="23935" xr:uid="{00000000-0005-0000-0000-0000845D0000}"/>
    <cellStyle name="Total 8 2 6 4 15 2" xfId="23936" xr:uid="{00000000-0005-0000-0000-0000855D0000}"/>
    <cellStyle name="Total 8 2 6 4 16" xfId="23937" xr:uid="{00000000-0005-0000-0000-0000865D0000}"/>
    <cellStyle name="Total 8 2 6 4 2" xfId="23938" xr:uid="{00000000-0005-0000-0000-0000875D0000}"/>
    <cellStyle name="Total 8 2 6 4 2 2" xfId="23939" xr:uid="{00000000-0005-0000-0000-0000885D0000}"/>
    <cellStyle name="Total 8 2 6 4 3" xfId="23940" xr:uid="{00000000-0005-0000-0000-0000895D0000}"/>
    <cellStyle name="Total 8 2 6 4 3 2" xfId="23941" xr:uid="{00000000-0005-0000-0000-00008A5D0000}"/>
    <cellStyle name="Total 8 2 6 4 4" xfId="23942" xr:uid="{00000000-0005-0000-0000-00008B5D0000}"/>
    <cellStyle name="Total 8 2 6 4 4 2" xfId="23943" xr:uid="{00000000-0005-0000-0000-00008C5D0000}"/>
    <cellStyle name="Total 8 2 6 4 5" xfId="23944" xr:uid="{00000000-0005-0000-0000-00008D5D0000}"/>
    <cellStyle name="Total 8 2 6 4 5 2" xfId="23945" xr:uid="{00000000-0005-0000-0000-00008E5D0000}"/>
    <cellStyle name="Total 8 2 6 4 6" xfId="23946" xr:uid="{00000000-0005-0000-0000-00008F5D0000}"/>
    <cellStyle name="Total 8 2 6 4 6 2" xfId="23947" xr:uid="{00000000-0005-0000-0000-0000905D0000}"/>
    <cellStyle name="Total 8 2 6 4 7" xfId="23948" xr:uid="{00000000-0005-0000-0000-0000915D0000}"/>
    <cellStyle name="Total 8 2 6 4 7 2" xfId="23949" xr:uid="{00000000-0005-0000-0000-0000925D0000}"/>
    <cellStyle name="Total 8 2 6 4 8" xfId="23950" xr:uid="{00000000-0005-0000-0000-0000935D0000}"/>
    <cellStyle name="Total 8 2 6 4 8 2" xfId="23951" xr:uid="{00000000-0005-0000-0000-0000945D0000}"/>
    <cellStyle name="Total 8 2 6 4 9" xfId="23952" xr:uid="{00000000-0005-0000-0000-0000955D0000}"/>
    <cellStyle name="Total 8 2 6 4 9 2" xfId="23953" xr:uid="{00000000-0005-0000-0000-0000965D0000}"/>
    <cellStyle name="Total 8 2 6 5" xfId="23954" xr:uid="{00000000-0005-0000-0000-0000975D0000}"/>
    <cellStyle name="Total 8 2 6 5 10" xfId="23955" xr:uid="{00000000-0005-0000-0000-0000985D0000}"/>
    <cellStyle name="Total 8 2 6 5 10 2" xfId="23956" xr:uid="{00000000-0005-0000-0000-0000995D0000}"/>
    <cellStyle name="Total 8 2 6 5 11" xfId="23957" xr:uid="{00000000-0005-0000-0000-00009A5D0000}"/>
    <cellStyle name="Total 8 2 6 5 11 2" xfId="23958" xr:uid="{00000000-0005-0000-0000-00009B5D0000}"/>
    <cellStyle name="Total 8 2 6 5 12" xfId="23959" xr:uid="{00000000-0005-0000-0000-00009C5D0000}"/>
    <cellStyle name="Total 8 2 6 5 12 2" xfId="23960" xr:uid="{00000000-0005-0000-0000-00009D5D0000}"/>
    <cellStyle name="Total 8 2 6 5 13" xfId="23961" xr:uid="{00000000-0005-0000-0000-00009E5D0000}"/>
    <cellStyle name="Total 8 2 6 5 13 2" xfId="23962" xr:uid="{00000000-0005-0000-0000-00009F5D0000}"/>
    <cellStyle name="Total 8 2 6 5 14" xfId="23963" xr:uid="{00000000-0005-0000-0000-0000A05D0000}"/>
    <cellStyle name="Total 8 2 6 5 14 2" xfId="23964" xr:uid="{00000000-0005-0000-0000-0000A15D0000}"/>
    <cellStyle name="Total 8 2 6 5 15" xfId="23965" xr:uid="{00000000-0005-0000-0000-0000A25D0000}"/>
    <cellStyle name="Total 8 2 6 5 2" xfId="23966" xr:uid="{00000000-0005-0000-0000-0000A35D0000}"/>
    <cellStyle name="Total 8 2 6 5 2 2" xfId="23967" xr:uid="{00000000-0005-0000-0000-0000A45D0000}"/>
    <cellStyle name="Total 8 2 6 5 3" xfId="23968" xr:uid="{00000000-0005-0000-0000-0000A55D0000}"/>
    <cellStyle name="Total 8 2 6 5 3 2" xfId="23969" xr:uid="{00000000-0005-0000-0000-0000A65D0000}"/>
    <cellStyle name="Total 8 2 6 5 4" xfId="23970" xr:uid="{00000000-0005-0000-0000-0000A75D0000}"/>
    <cellStyle name="Total 8 2 6 5 4 2" xfId="23971" xr:uid="{00000000-0005-0000-0000-0000A85D0000}"/>
    <cellStyle name="Total 8 2 6 5 5" xfId="23972" xr:uid="{00000000-0005-0000-0000-0000A95D0000}"/>
    <cellStyle name="Total 8 2 6 5 5 2" xfId="23973" xr:uid="{00000000-0005-0000-0000-0000AA5D0000}"/>
    <cellStyle name="Total 8 2 6 5 6" xfId="23974" xr:uid="{00000000-0005-0000-0000-0000AB5D0000}"/>
    <cellStyle name="Total 8 2 6 5 6 2" xfId="23975" xr:uid="{00000000-0005-0000-0000-0000AC5D0000}"/>
    <cellStyle name="Total 8 2 6 5 7" xfId="23976" xr:uid="{00000000-0005-0000-0000-0000AD5D0000}"/>
    <cellStyle name="Total 8 2 6 5 7 2" xfId="23977" xr:uid="{00000000-0005-0000-0000-0000AE5D0000}"/>
    <cellStyle name="Total 8 2 6 5 8" xfId="23978" xr:uid="{00000000-0005-0000-0000-0000AF5D0000}"/>
    <cellStyle name="Total 8 2 6 5 8 2" xfId="23979" xr:uid="{00000000-0005-0000-0000-0000B05D0000}"/>
    <cellStyle name="Total 8 2 6 5 9" xfId="23980" xr:uid="{00000000-0005-0000-0000-0000B15D0000}"/>
    <cellStyle name="Total 8 2 6 5 9 2" xfId="23981" xr:uid="{00000000-0005-0000-0000-0000B25D0000}"/>
    <cellStyle name="Total 8 2 6 6" xfId="23982" xr:uid="{00000000-0005-0000-0000-0000B35D0000}"/>
    <cellStyle name="Total 8 2 6 6 2" xfId="23983" xr:uid="{00000000-0005-0000-0000-0000B45D0000}"/>
    <cellStyle name="Total 8 2 6 7" xfId="23984" xr:uid="{00000000-0005-0000-0000-0000B55D0000}"/>
    <cellStyle name="Total 8 2 6 7 2" xfId="23985" xr:uid="{00000000-0005-0000-0000-0000B65D0000}"/>
    <cellStyle name="Total 8 2 6 8" xfId="23986" xr:uid="{00000000-0005-0000-0000-0000B75D0000}"/>
    <cellStyle name="Total 8 2 6 8 2" xfId="23987" xr:uid="{00000000-0005-0000-0000-0000B85D0000}"/>
    <cellStyle name="Total 8 2 6 9" xfId="23988" xr:uid="{00000000-0005-0000-0000-0000B95D0000}"/>
    <cellStyle name="Total 8 2 6 9 2" xfId="23989" xr:uid="{00000000-0005-0000-0000-0000BA5D0000}"/>
    <cellStyle name="Total 8 2 7" xfId="23990" xr:uid="{00000000-0005-0000-0000-0000BB5D0000}"/>
    <cellStyle name="Total 8 2 7 10" xfId="23991" xr:uid="{00000000-0005-0000-0000-0000BC5D0000}"/>
    <cellStyle name="Total 8 2 7 10 2" xfId="23992" xr:uid="{00000000-0005-0000-0000-0000BD5D0000}"/>
    <cellStyle name="Total 8 2 7 11" xfId="23993" xr:uid="{00000000-0005-0000-0000-0000BE5D0000}"/>
    <cellStyle name="Total 8 2 7 11 2" xfId="23994" xr:uid="{00000000-0005-0000-0000-0000BF5D0000}"/>
    <cellStyle name="Total 8 2 7 12" xfId="23995" xr:uid="{00000000-0005-0000-0000-0000C05D0000}"/>
    <cellStyle name="Total 8 2 7 12 2" xfId="23996" xr:uid="{00000000-0005-0000-0000-0000C15D0000}"/>
    <cellStyle name="Total 8 2 7 13" xfId="23997" xr:uid="{00000000-0005-0000-0000-0000C25D0000}"/>
    <cellStyle name="Total 8 2 7 13 2" xfId="23998" xr:uid="{00000000-0005-0000-0000-0000C35D0000}"/>
    <cellStyle name="Total 8 2 7 14" xfId="23999" xr:uid="{00000000-0005-0000-0000-0000C45D0000}"/>
    <cellStyle name="Total 8 2 7 14 2" xfId="24000" xr:uid="{00000000-0005-0000-0000-0000C55D0000}"/>
    <cellStyle name="Total 8 2 7 15" xfId="24001" xr:uid="{00000000-0005-0000-0000-0000C65D0000}"/>
    <cellStyle name="Total 8 2 7 15 2" xfId="24002" xr:uid="{00000000-0005-0000-0000-0000C75D0000}"/>
    <cellStyle name="Total 8 2 7 16" xfId="24003" xr:uid="{00000000-0005-0000-0000-0000C85D0000}"/>
    <cellStyle name="Total 8 2 7 16 2" xfId="24004" xr:uid="{00000000-0005-0000-0000-0000C95D0000}"/>
    <cellStyle name="Total 8 2 7 17" xfId="24005" xr:uid="{00000000-0005-0000-0000-0000CA5D0000}"/>
    <cellStyle name="Total 8 2 7 17 2" xfId="24006" xr:uid="{00000000-0005-0000-0000-0000CB5D0000}"/>
    <cellStyle name="Total 8 2 7 18" xfId="24007" xr:uid="{00000000-0005-0000-0000-0000CC5D0000}"/>
    <cellStyle name="Total 8 2 7 2" xfId="24008" xr:uid="{00000000-0005-0000-0000-0000CD5D0000}"/>
    <cellStyle name="Total 8 2 7 2 10" xfId="24009" xr:uid="{00000000-0005-0000-0000-0000CE5D0000}"/>
    <cellStyle name="Total 8 2 7 2 10 2" xfId="24010" xr:uid="{00000000-0005-0000-0000-0000CF5D0000}"/>
    <cellStyle name="Total 8 2 7 2 11" xfId="24011" xr:uid="{00000000-0005-0000-0000-0000D05D0000}"/>
    <cellStyle name="Total 8 2 7 2 11 2" xfId="24012" xr:uid="{00000000-0005-0000-0000-0000D15D0000}"/>
    <cellStyle name="Total 8 2 7 2 12" xfId="24013" xr:uid="{00000000-0005-0000-0000-0000D25D0000}"/>
    <cellStyle name="Total 8 2 7 2 12 2" xfId="24014" xr:uid="{00000000-0005-0000-0000-0000D35D0000}"/>
    <cellStyle name="Total 8 2 7 2 13" xfId="24015" xr:uid="{00000000-0005-0000-0000-0000D45D0000}"/>
    <cellStyle name="Total 8 2 7 2 13 2" xfId="24016" xr:uid="{00000000-0005-0000-0000-0000D55D0000}"/>
    <cellStyle name="Total 8 2 7 2 14" xfId="24017" xr:uid="{00000000-0005-0000-0000-0000D65D0000}"/>
    <cellStyle name="Total 8 2 7 2 14 2" xfId="24018" xr:uid="{00000000-0005-0000-0000-0000D75D0000}"/>
    <cellStyle name="Total 8 2 7 2 15" xfId="24019" xr:uid="{00000000-0005-0000-0000-0000D85D0000}"/>
    <cellStyle name="Total 8 2 7 2 15 2" xfId="24020" xr:uid="{00000000-0005-0000-0000-0000D95D0000}"/>
    <cellStyle name="Total 8 2 7 2 16" xfId="24021" xr:uid="{00000000-0005-0000-0000-0000DA5D0000}"/>
    <cellStyle name="Total 8 2 7 2 16 2" xfId="24022" xr:uid="{00000000-0005-0000-0000-0000DB5D0000}"/>
    <cellStyle name="Total 8 2 7 2 17" xfId="24023" xr:uid="{00000000-0005-0000-0000-0000DC5D0000}"/>
    <cellStyle name="Total 8 2 7 2 17 2" xfId="24024" xr:uid="{00000000-0005-0000-0000-0000DD5D0000}"/>
    <cellStyle name="Total 8 2 7 2 18" xfId="24025" xr:uid="{00000000-0005-0000-0000-0000DE5D0000}"/>
    <cellStyle name="Total 8 2 7 2 2" xfId="24026" xr:uid="{00000000-0005-0000-0000-0000DF5D0000}"/>
    <cellStyle name="Total 8 2 7 2 2 2" xfId="24027" xr:uid="{00000000-0005-0000-0000-0000E05D0000}"/>
    <cellStyle name="Total 8 2 7 2 3" xfId="24028" xr:uid="{00000000-0005-0000-0000-0000E15D0000}"/>
    <cellStyle name="Total 8 2 7 2 3 2" xfId="24029" xr:uid="{00000000-0005-0000-0000-0000E25D0000}"/>
    <cellStyle name="Total 8 2 7 2 4" xfId="24030" xr:uid="{00000000-0005-0000-0000-0000E35D0000}"/>
    <cellStyle name="Total 8 2 7 2 4 2" xfId="24031" xr:uid="{00000000-0005-0000-0000-0000E45D0000}"/>
    <cellStyle name="Total 8 2 7 2 5" xfId="24032" xr:uid="{00000000-0005-0000-0000-0000E55D0000}"/>
    <cellStyle name="Total 8 2 7 2 5 2" xfId="24033" xr:uid="{00000000-0005-0000-0000-0000E65D0000}"/>
    <cellStyle name="Total 8 2 7 2 6" xfId="24034" xr:uid="{00000000-0005-0000-0000-0000E75D0000}"/>
    <cellStyle name="Total 8 2 7 2 6 2" xfId="24035" xr:uid="{00000000-0005-0000-0000-0000E85D0000}"/>
    <cellStyle name="Total 8 2 7 2 7" xfId="24036" xr:uid="{00000000-0005-0000-0000-0000E95D0000}"/>
    <cellStyle name="Total 8 2 7 2 7 2" xfId="24037" xr:uid="{00000000-0005-0000-0000-0000EA5D0000}"/>
    <cellStyle name="Total 8 2 7 2 8" xfId="24038" xr:uid="{00000000-0005-0000-0000-0000EB5D0000}"/>
    <cellStyle name="Total 8 2 7 2 8 2" xfId="24039" xr:uid="{00000000-0005-0000-0000-0000EC5D0000}"/>
    <cellStyle name="Total 8 2 7 2 9" xfId="24040" xr:uid="{00000000-0005-0000-0000-0000ED5D0000}"/>
    <cellStyle name="Total 8 2 7 2 9 2" xfId="24041" xr:uid="{00000000-0005-0000-0000-0000EE5D0000}"/>
    <cellStyle name="Total 8 2 7 3" xfId="24042" xr:uid="{00000000-0005-0000-0000-0000EF5D0000}"/>
    <cellStyle name="Total 8 2 7 3 10" xfId="24043" xr:uid="{00000000-0005-0000-0000-0000F05D0000}"/>
    <cellStyle name="Total 8 2 7 3 10 2" xfId="24044" xr:uid="{00000000-0005-0000-0000-0000F15D0000}"/>
    <cellStyle name="Total 8 2 7 3 11" xfId="24045" xr:uid="{00000000-0005-0000-0000-0000F25D0000}"/>
    <cellStyle name="Total 8 2 7 3 11 2" xfId="24046" xr:uid="{00000000-0005-0000-0000-0000F35D0000}"/>
    <cellStyle name="Total 8 2 7 3 12" xfId="24047" xr:uid="{00000000-0005-0000-0000-0000F45D0000}"/>
    <cellStyle name="Total 8 2 7 3 12 2" xfId="24048" xr:uid="{00000000-0005-0000-0000-0000F55D0000}"/>
    <cellStyle name="Total 8 2 7 3 13" xfId="24049" xr:uid="{00000000-0005-0000-0000-0000F65D0000}"/>
    <cellStyle name="Total 8 2 7 3 13 2" xfId="24050" xr:uid="{00000000-0005-0000-0000-0000F75D0000}"/>
    <cellStyle name="Total 8 2 7 3 14" xfId="24051" xr:uid="{00000000-0005-0000-0000-0000F85D0000}"/>
    <cellStyle name="Total 8 2 7 3 14 2" xfId="24052" xr:uid="{00000000-0005-0000-0000-0000F95D0000}"/>
    <cellStyle name="Total 8 2 7 3 15" xfId="24053" xr:uid="{00000000-0005-0000-0000-0000FA5D0000}"/>
    <cellStyle name="Total 8 2 7 3 15 2" xfId="24054" xr:uid="{00000000-0005-0000-0000-0000FB5D0000}"/>
    <cellStyle name="Total 8 2 7 3 16" xfId="24055" xr:uid="{00000000-0005-0000-0000-0000FC5D0000}"/>
    <cellStyle name="Total 8 2 7 3 2" xfId="24056" xr:uid="{00000000-0005-0000-0000-0000FD5D0000}"/>
    <cellStyle name="Total 8 2 7 3 2 2" xfId="24057" xr:uid="{00000000-0005-0000-0000-0000FE5D0000}"/>
    <cellStyle name="Total 8 2 7 3 3" xfId="24058" xr:uid="{00000000-0005-0000-0000-0000FF5D0000}"/>
    <cellStyle name="Total 8 2 7 3 3 2" xfId="24059" xr:uid="{00000000-0005-0000-0000-0000005E0000}"/>
    <cellStyle name="Total 8 2 7 3 4" xfId="24060" xr:uid="{00000000-0005-0000-0000-0000015E0000}"/>
    <cellStyle name="Total 8 2 7 3 4 2" xfId="24061" xr:uid="{00000000-0005-0000-0000-0000025E0000}"/>
    <cellStyle name="Total 8 2 7 3 5" xfId="24062" xr:uid="{00000000-0005-0000-0000-0000035E0000}"/>
    <cellStyle name="Total 8 2 7 3 5 2" xfId="24063" xr:uid="{00000000-0005-0000-0000-0000045E0000}"/>
    <cellStyle name="Total 8 2 7 3 6" xfId="24064" xr:uid="{00000000-0005-0000-0000-0000055E0000}"/>
    <cellStyle name="Total 8 2 7 3 6 2" xfId="24065" xr:uid="{00000000-0005-0000-0000-0000065E0000}"/>
    <cellStyle name="Total 8 2 7 3 7" xfId="24066" xr:uid="{00000000-0005-0000-0000-0000075E0000}"/>
    <cellStyle name="Total 8 2 7 3 7 2" xfId="24067" xr:uid="{00000000-0005-0000-0000-0000085E0000}"/>
    <cellStyle name="Total 8 2 7 3 8" xfId="24068" xr:uid="{00000000-0005-0000-0000-0000095E0000}"/>
    <cellStyle name="Total 8 2 7 3 8 2" xfId="24069" xr:uid="{00000000-0005-0000-0000-00000A5E0000}"/>
    <cellStyle name="Total 8 2 7 3 9" xfId="24070" xr:uid="{00000000-0005-0000-0000-00000B5E0000}"/>
    <cellStyle name="Total 8 2 7 3 9 2" xfId="24071" xr:uid="{00000000-0005-0000-0000-00000C5E0000}"/>
    <cellStyle name="Total 8 2 7 4" xfId="24072" xr:uid="{00000000-0005-0000-0000-00000D5E0000}"/>
    <cellStyle name="Total 8 2 7 4 10" xfId="24073" xr:uid="{00000000-0005-0000-0000-00000E5E0000}"/>
    <cellStyle name="Total 8 2 7 4 10 2" xfId="24074" xr:uid="{00000000-0005-0000-0000-00000F5E0000}"/>
    <cellStyle name="Total 8 2 7 4 11" xfId="24075" xr:uid="{00000000-0005-0000-0000-0000105E0000}"/>
    <cellStyle name="Total 8 2 7 4 11 2" xfId="24076" xr:uid="{00000000-0005-0000-0000-0000115E0000}"/>
    <cellStyle name="Total 8 2 7 4 12" xfId="24077" xr:uid="{00000000-0005-0000-0000-0000125E0000}"/>
    <cellStyle name="Total 8 2 7 4 12 2" xfId="24078" xr:uid="{00000000-0005-0000-0000-0000135E0000}"/>
    <cellStyle name="Total 8 2 7 4 13" xfId="24079" xr:uid="{00000000-0005-0000-0000-0000145E0000}"/>
    <cellStyle name="Total 8 2 7 4 13 2" xfId="24080" xr:uid="{00000000-0005-0000-0000-0000155E0000}"/>
    <cellStyle name="Total 8 2 7 4 14" xfId="24081" xr:uid="{00000000-0005-0000-0000-0000165E0000}"/>
    <cellStyle name="Total 8 2 7 4 14 2" xfId="24082" xr:uid="{00000000-0005-0000-0000-0000175E0000}"/>
    <cellStyle name="Total 8 2 7 4 15" xfId="24083" xr:uid="{00000000-0005-0000-0000-0000185E0000}"/>
    <cellStyle name="Total 8 2 7 4 15 2" xfId="24084" xr:uid="{00000000-0005-0000-0000-0000195E0000}"/>
    <cellStyle name="Total 8 2 7 4 16" xfId="24085" xr:uid="{00000000-0005-0000-0000-00001A5E0000}"/>
    <cellStyle name="Total 8 2 7 4 2" xfId="24086" xr:uid="{00000000-0005-0000-0000-00001B5E0000}"/>
    <cellStyle name="Total 8 2 7 4 2 2" xfId="24087" xr:uid="{00000000-0005-0000-0000-00001C5E0000}"/>
    <cellStyle name="Total 8 2 7 4 3" xfId="24088" xr:uid="{00000000-0005-0000-0000-00001D5E0000}"/>
    <cellStyle name="Total 8 2 7 4 3 2" xfId="24089" xr:uid="{00000000-0005-0000-0000-00001E5E0000}"/>
    <cellStyle name="Total 8 2 7 4 4" xfId="24090" xr:uid="{00000000-0005-0000-0000-00001F5E0000}"/>
    <cellStyle name="Total 8 2 7 4 4 2" xfId="24091" xr:uid="{00000000-0005-0000-0000-0000205E0000}"/>
    <cellStyle name="Total 8 2 7 4 5" xfId="24092" xr:uid="{00000000-0005-0000-0000-0000215E0000}"/>
    <cellStyle name="Total 8 2 7 4 5 2" xfId="24093" xr:uid="{00000000-0005-0000-0000-0000225E0000}"/>
    <cellStyle name="Total 8 2 7 4 6" xfId="24094" xr:uid="{00000000-0005-0000-0000-0000235E0000}"/>
    <cellStyle name="Total 8 2 7 4 6 2" xfId="24095" xr:uid="{00000000-0005-0000-0000-0000245E0000}"/>
    <cellStyle name="Total 8 2 7 4 7" xfId="24096" xr:uid="{00000000-0005-0000-0000-0000255E0000}"/>
    <cellStyle name="Total 8 2 7 4 7 2" xfId="24097" xr:uid="{00000000-0005-0000-0000-0000265E0000}"/>
    <cellStyle name="Total 8 2 7 4 8" xfId="24098" xr:uid="{00000000-0005-0000-0000-0000275E0000}"/>
    <cellStyle name="Total 8 2 7 4 8 2" xfId="24099" xr:uid="{00000000-0005-0000-0000-0000285E0000}"/>
    <cellStyle name="Total 8 2 7 4 9" xfId="24100" xr:uid="{00000000-0005-0000-0000-0000295E0000}"/>
    <cellStyle name="Total 8 2 7 4 9 2" xfId="24101" xr:uid="{00000000-0005-0000-0000-00002A5E0000}"/>
    <cellStyle name="Total 8 2 7 5" xfId="24102" xr:uid="{00000000-0005-0000-0000-00002B5E0000}"/>
    <cellStyle name="Total 8 2 7 5 10" xfId="24103" xr:uid="{00000000-0005-0000-0000-00002C5E0000}"/>
    <cellStyle name="Total 8 2 7 5 10 2" xfId="24104" xr:uid="{00000000-0005-0000-0000-00002D5E0000}"/>
    <cellStyle name="Total 8 2 7 5 11" xfId="24105" xr:uid="{00000000-0005-0000-0000-00002E5E0000}"/>
    <cellStyle name="Total 8 2 7 5 11 2" xfId="24106" xr:uid="{00000000-0005-0000-0000-00002F5E0000}"/>
    <cellStyle name="Total 8 2 7 5 12" xfId="24107" xr:uid="{00000000-0005-0000-0000-0000305E0000}"/>
    <cellStyle name="Total 8 2 7 5 12 2" xfId="24108" xr:uid="{00000000-0005-0000-0000-0000315E0000}"/>
    <cellStyle name="Total 8 2 7 5 13" xfId="24109" xr:uid="{00000000-0005-0000-0000-0000325E0000}"/>
    <cellStyle name="Total 8 2 7 5 13 2" xfId="24110" xr:uid="{00000000-0005-0000-0000-0000335E0000}"/>
    <cellStyle name="Total 8 2 7 5 14" xfId="24111" xr:uid="{00000000-0005-0000-0000-0000345E0000}"/>
    <cellStyle name="Total 8 2 7 5 2" xfId="24112" xr:uid="{00000000-0005-0000-0000-0000355E0000}"/>
    <cellStyle name="Total 8 2 7 5 2 2" xfId="24113" xr:uid="{00000000-0005-0000-0000-0000365E0000}"/>
    <cellStyle name="Total 8 2 7 5 3" xfId="24114" xr:uid="{00000000-0005-0000-0000-0000375E0000}"/>
    <cellStyle name="Total 8 2 7 5 3 2" xfId="24115" xr:uid="{00000000-0005-0000-0000-0000385E0000}"/>
    <cellStyle name="Total 8 2 7 5 4" xfId="24116" xr:uid="{00000000-0005-0000-0000-0000395E0000}"/>
    <cellStyle name="Total 8 2 7 5 4 2" xfId="24117" xr:uid="{00000000-0005-0000-0000-00003A5E0000}"/>
    <cellStyle name="Total 8 2 7 5 5" xfId="24118" xr:uid="{00000000-0005-0000-0000-00003B5E0000}"/>
    <cellStyle name="Total 8 2 7 5 5 2" xfId="24119" xr:uid="{00000000-0005-0000-0000-00003C5E0000}"/>
    <cellStyle name="Total 8 2 7 5 6" xfId="24120" xr:uid="{00000000-0005-0000-0000-00003D5E0000}"/>
    <cellStyle name="Total 8 2 7 5 6 2" xfId="24121" xr:uid="{00000000-0005-0000-0000-00003E5E0000}"/>
    <cellStyle name="Total 8 2 7 5 7" xfId="24122" xr:uid="{00000000-0005-0000-0000-00003F5E0000}"/>
    <cellStyle name="Total 8 2 7 5 7 2" xfId="24123" xr:uid="{00000000-0005-0000-0000-0000405E0000}"/>
    <cellStyle name="Total 8 2 7 5 8" xfId="24124" xr:uid="{00000000-0005-0000-0000-0000415E0000}"/>
    <cellStyle name="Total 8 2 7 5 8 2" xfId="24125" xr:uid="{00000000-0005-0000-0000-0000425E0000}"/>
    <cellStyle name="Total 8 2 7 5 9" xfId="24126" xr:uid="{00000000-0005-0000-0000-0000435E0000}"/>
    <cellStyle name="Total 8 2 7 5 9 2" xfId="24127" xr:uid="{00000000-0005-0000-0000-0000445E0000}"/>
    <cellStyle name="Total 8 2 7 6" xfId="24128" xr:uid="{00000000-0005-0000-0000-0000455E0000}"/>
    <cellStyle name="Total 8 2 7 6 2" xfId="24129" xr:uid="{00000000-0005-0000-0000-0000465E0000}"/>
    <cellStyle name="Total 8 2 7 7" xfId="24130" xr:uid="{00000000-0005-0000-0000-0000475E0000}"/>
    <cellStyle name="Total 8 2 7 7 2" xfId="24131" xr:uid="{00000000-0005-0000-0000-0000485E0000}"/>
    <cellStyle name="Total 8 2 7 8" xfId="24132" xr:uid="{00000000-0005-0000-0000-0000495E0000}"/>
    <cellStyle name="Total 8 2 7 8 2" xfId="24133" xr:uid="{00000000-0005-0000-0000-00004A5E0000}"/>
    <cellStyle name="Total 8 2 7 9" xfId="24134" xr:uid="{00000000-0005-0000-0000-00004B5E0000}"/>
    <cellStyle name="Total 8 2 7 9 2" xfId="24135" xr:uid="{00000000-0005-0000-0000-00004C5E0000}"/>
    <cellStyle name="Total 8 2 8" xfId="24136" xr:uid="{00000000-0005-0000-0000-00004D5E0000}"/>
    <cellStyle name="Total 8 2 8 10" xfId="24137" xr:uid="{00000000-0005-0000-0000-00004E5E0000}"/>
    <cellStyle name="Total 8 2 8 10 2" xfId="24138" xr:uid="{00000000-0005-0000-0000-00004F5E0000}"/>
    <cellStyle name="Total 8 2 8 11" xfId="24139" xr:uid="{00000000-0005-0000-0000-0000505E0000}"/>
    <cellStyle name="Total 8 2 8 11 2" xfId="24140" xr:uid="{00000000-0005-0000-0000-0000515E0000}"/>
    <cellStyle name="Total 8 2 8 12" xfId="24141" xr:uid="{00000000-0005-0000-0000-0000525E0000}"/>
    <cellStyle name="Total 8 2 8 12 2" xfId="24142" xr:uid="{00000000-0005-0000-0000-0000535E0000}"/>
    <cellStyle name="Total 8 2 8 13" xfId="24143" xr:uid="{00000000-0005-0000-0000-0000545E0000}"/>
    <cellStyle name="Total 8 2 8 13 2" xfId="24144" xr:uid="{00000000-0005-0000-0000-0000555E0000}"/>
    <cellStyle name="Total 8 2 8 14" xfId="24145" xr:uid="{00000000-0005-0000-0000-0000565E0000}"/>
    <cellStyle name="Total 8 2 8 14 2" xfId="24146" xr:uid="{00000000-0005-0000-0000-0000575E0000}"/>
    <cellStyle name="Total 8 2 8 15" xfId="24147" xr:uid="{00000000-0005-0000-0000-0000585E0000}"/>
    <cellStyle name="Total 8 2 8 15 2" xfId="24148" xr:uid="{00000000-0005-0000-0000-0000595E0000}"/>
    <cellStyle name="Total 8 2 8 16" xfId="24149" xr:uid="{00000000-0005-0000-0000-00005A5E0000}"/>
    <cellStyle name="Total 8 2 8 16 2" xfId="24150" xr:uid="{00000000-0005-0000-0000-00005B5E0000}"/>
    <cellStyle name="Total 8 2 8 17" xfId="24151" xr:uid="{00000000-0005-0000-0000-00005C5E0000}"/>
    <cellStyle name="Total 8 2 8 17 2" xfId="24152" xr:uid="{00000000-0005-0000-0000-00005D5E0000}"/>
    <cellStyle name="Total 8 2 8 18" xfId="24153" xr:uid="{00000000-0005-0000-0000-00005E5E0000}"/>
    <cellStyle name="Total 8 2 8 2" xfId="24154" xr:uid="{00000000-0005-0000-0000-00005F5E0000}"/>
    <cellStyle name="Total 8 2 8 2 10" xfId="24155" xr:uid="{00000000-0005-0000-0000-0000605E0000}"/>
    <cellStyle name="Total 8 2 8 2 10 2" xfId="24156" xr:uid="{00000000-0005-0000-0000-0000615E0000}"/>
    <cellStyle name="Total 8 2 8 2 11" xfId="24157" xr:uid="{00000000-0005-0000-0000-0000625E0000}"/>
    <cellStyle name="Total 8 2 8 2 11 2" xfId="24158" xr:uid="{00000000-0005-0000-0000-0000635E0000}"/>
    <cellStyle name="Total 8 2 8 2 12" xfId="24159" xr:uid="{00000000-0005-0000-0000-0000645E0000}"/>
    <cellStyle name="Total 8 2 8 2 12 2" xfId="24160" xr:uid="{00000000-0005-0000-0000-0000655E0000}"/>
    <cellStyle name="Total 8 2 8 2 13" xfId="24161" xr:uid="{00000000-0005-0000-0000-0000665E0000}"/>
    <cellStyle name="Total 8 2 8 2 13 2" xfId="24162" xr:uid="{00000000-0005-0000-0000-0000675E0000}"/>
    <cellStyle name="Total 8 2 8 2 14" xfId="24163" xr:uid="{00000000-0005-0000-0000-0000685E0000}"/>
    <cellStyle name="Total 8 2 8 2 14 2" xfId="24164" xr:uid="{00000000-0005-0000-0000-0000695E0000}"/>
    <cellStyle name="Total 8 2 8 2 15" xfId="24165" xr:uid="{00000000-0005-0000-0000-00006A5E0000}"/>
    <cellStyle name="Total 8 2 8 2 15 2" xfId="24166" xr:uid="{00000000-0005-0000-0000-00006B5E0000}"/>
    <cellStyle name="Total 8 2 8 2 16" xfId="24167" xr:uid="{00000000-0005-0000-0000-00006C5E0000}"/>
    <cellStyle name="Total 8 2 8 2 16 2" xfId="24168" xr:uid="{00000000-0005-0000-0000-00006D5E0000}"/>
    <cellStyle name="Total 8 2 8 2 17" xfId="24169" xr:uid="{00000000-0005-0000-0000-00006E5E0000}"/>
    <cellStyle name="Total 8 2 8 2 17 2" xfId="24170" xr:uid="{00000000-0005-0000-0000-00006F5E0000}"/>
    <cellStyle name="Total 8 2 8 2 18" xfId="24171" xr:uid="{00000000-0005-0000-0000-0000705E0000}"/>
    <cellStyle name="Total 8 2 8 2 2" xfId="24172" xr:uid="{00000000-0005-0000-0000-0000715E0000}"/>
    <cellStyle name="Total 8 2 8 2 2 2" xfId="24173" xr:uid="{00000000-0005-0000-0000-0000725E0000}"/>
    <cellStyle name="Total 8 2 8 2 3" xfId="24174" xr:uid="{00000000-0005-0000-0000-0000735E0000}"/>
    <cellStyle name="Total 8 2 8 2 3 2" xfId="24175" xr:uid="{00000000-0005-0000-0000-0000745E0000}"/>
    <cellStyle name="Total 8 2 8 2 4" xfId="24176" xr:uid="{00000000-0005-0000-0000-0000755E0000}"/>
    <cellStyle name="Total 8 2 8 2 4 2" xfId="24177" xr:uid="{00000000-0005-0000-0000-0000765E0000}"/>
    <cellStyle name="Total 8 2 8 2 5" xfId="24178" xr:uid="{00000000-0005-0000-0000-0000775E0000}"/>
    <cellStyle name="Total 8 2 8 2 5 2" xfId="24179" xr:uid="{00000000-0005-0000-0000-0000785E0000}"/>
    <cellStyle name="Total 8 2 8 2 6" xfId="24180" xr:uid="{00000000-0005-0000-0000-0000795E0000}"/>
    <cellStyle name="Total 8 2 8 2 6 2" xfId="24181" xr:uid="{00000000-0005-0000-0000-00007A5E0000}"/>
    <cellStyle name="Total 8 2 8 2 7" xfId="24182" xr:uid="{00000000-0005-0000-0000-00007B5E0000}"/>
    <cellStyle name="Total 8 2 8 2 7 2" xfId="24183" xr:uid="{00000000-0005-0000-0000-00007C5E0000}"/>
    <cellStyle name="Total 8 2 8 2 8" xfId="24184" xr:uid="{00000000-0005-0000-0000-00007D5E0000}"/>
    <cellStyle name="Total 8 2 8 2 8 2" xfId="24185" xr:uid="{00000000-0005-0000-0000-00007E5E0000}"/>
    <cellStyle name="Total 8 2 8 2 9" xfId="24186" xr:uid="{00000000-0005-0000-0000-00007F5E0000}"/>
    <cellStyle name="Total 8 2 8 2 9 2" xfId="24187" xr:uid="{00000000-0005-0000-0000-0000805E0000}"/>
    <cellStyle name="Total 8 2 8 3" xfId="24188" xr:uid="{00000000-0005-0000-0000-0000815E0000}"/>
    <cellStyle name="Total 8 2 8 3 10" xfId="24189" xr:uid="{00000000-0005-0000-0000-0000825E0000}"/>
    <cellStyle name="Total 8 2 8 3 10 2" xfId="24190" xr:uid="{00000000-0005-0000-0000-0000835E0000}"/>
    <cellStyle name="Total 8 2 8 3 11" xfId="24191" xr:uid="{00000000-0005-0000-0000-0000845E0000}"/>
    <cellStyle name="Total 8 2 8 3 11 2" xfId="24192" xr:uid="{00000000-0005-0000-0000-0000855E0000}"/>
    <cellStyle name="Total 8 2 8 3 12" xfId="24193" xr:uid="{00000000-0005-0000-0000-0000865E0000}"/>
    <cellStyle name="Total 8 2 8 3 12 2" xfId="24194" xr:uid="{00000000-0005-0000-0000-0000875E0000}"/>
    <cellStyle name="Total 8 2 8 3 13" xfId="24195" xr:uid="{00000000-0005-0000-0000-0000885E0000}"/>
    <cellStyle name="Total 8 2 8 3 13 2" xfId="24196" xr:uid="{00000000-0005-0000-0000-0000895E0000}"/>
    <cellStyle name="Total 8 2 8 3 14" xfId="24197" xr:uid="{00000000-0005-0000-0000-00008A5E0000}"/>
    <cellStyle name="Total 8 2 8 3 14 2" xfId="24198" xr:uid="{00000000-0005-0000-0000-00008B5E0000}"/>
    <cellStyle name="Total 8 2 8 3 15" xfId="24199" xr:uid="{00000000-0005-0000-0000-00008C5E0000}"/>
    <cellStyle name="Total 8 2 8 3 15 2" xfId="24200" xr:uid="{00000000-0005-0000-0000-00008D5E0000}"/>
    <cellStyle name="Total 8 2 8 3 16" xfId="24201" xr:uid="{00000000-0005-0000-0000-00008E5E0000}"/>
    <cellStyle name="Total 8 2 8 3 2" xfId="24202" xr:uid="{00000000-0005-0000-0000-00008F5E0000}"/>
    <cellStyle name="Total 8 2 8 3 2 2" xfId="24203" xr:uid="{00000000-0005-0000-0000-0000905E0000}"/>
    <cellStyle name="Total 8 2 8 3 3" xfId="24204" xr:uid="{00000000-0005-0000-0000-0000915E0000}"/>
    <cellStyle name="Total 8 2 8 3 3 2" xfId="24205" xr:uid="{00000000-0005-0000-0000-0000925E0000}"/>
    <cellStyle name="Total 8 2 8 3 4" xfId="24206" xr:uid="{00000000-0005-0000-0000-0000935E0000}"/>
    <cellStyle name="Total 8 2 8 3 4 2" xfId="24207" xr:uid="{00000000-0005-0000-0000-0000945E0000}"/>
    <cellStyle name="Total 8 2 8 3 5" xfId="24208" xr:uid="{00000000-0005-0000-0000-0000955E0000}"/>
    <cellStyle name="Total 8 2 8 3 5 2" xfId="24209" xr:uid="{00000000-0005-0000-0000-0000965E0000}"/>
    <cellStyle name="Total 8 2 8 3 6" xfId="24210" xr:uid="{00000000-0005-0000-0000-0000975E0000}"/>
    <cellStyle name="Total 8 2 8 3 6 2" xfId="24211" xr:uid="{00000000-0005-0000-0000-0000985E0000}"/>
    <cellStyle name="Total 8 2 8 3 7" xfId="24212" xr:uid="{00000000-0005-0000-0000-0000995E0000}"/>
    <cellStyle name="Total 8 2 8 3 7 2" xfId="24213" xr:uid="{00000000-0005-0000-0000-00009A5E0000}"/>
    <cellStyle name="Total 8 2 8 3 8" xfId="24214" xr:uid="{00000000-0005-0000-0000-00009B5E0000}"/>
    <cellStyle name="Total 8 2 8 3 8 2" xfId="24215" xr:uid="{00000000-0005-0000-0000-00009C5E0000}"/>
    <cellStyle name="Total 8 2 8 3 9" xfId="24216" xr:uid="{00000000-0005-0000-0000-00009D5E0000}"/>
    <cellStyle name="Total 8 2 8 3 9 2" xfId="24217" xr:uid="{00000000-0005-0000-0000-00009E5E0000}"/>
    <cellStyle name="Total 8 2 8 4" xfId="24218" xr:uid="{00000000-0005-0000-0000-00009F5E0000}"/>
    <cellStyle name="Total 8 2 8 4 10" xfId="24219" xr:uid="{00000000-0005-0000-0000-0000A05E0000}"/>
    <cellStyle name="Total 8 2 8 4 10 2" xfId="24220" xr:uid="{00000000-0005-0000-0000-0000A15E0000}"/>
    <cellStyle name="Total 8 2 8 4 11" xfId="24221" xr:uid="{00000000-0005-0000-0000-0000A25E0000}"/>
    <cellStyle name="Total 8 2 8 4 11 2" xfId="24222" xr:uid="{00000000-0005-0000-0000-0000A35E0000}"/>
    <cellStyle name="Total 8 2 8 4 12" xfId="24223" xr:uid="{00000000-0005-0000-0000-0000A45E0000}"/>
    <cellStyle name="Total 8 2 8 4 12 2" xfId="24224" xr:uid="{00000000-0005-0000-0000-0000A55E0000}"/>
    <cellStyle name="Total 8 2 8 4 13" xfId="24225" xr:uid="{00000000-0005-0000-0000-0000A65E0000}"/>
    <cellStyle name="Total 8 2 8 4 13 2" xfId="24226" xr:uid="{00000000-0005-0000-0000-0000A75E0000}"/>
    <cellStyle name="Total 8 2 8 4 14" xfId="24227" xr:uid="{00000000-0005-0000-0000-0000A85E0000}"/>
    <cellStyle name="Total 8 2 8 4 14 2" xfId="24228" xr:uid="{00000000-0005-0000-0000-0000A95E0000}"/>
    <cellStyle name="Total 8 2 8 4 15" xfId="24229" xr:uid="{00000000-0005-0000-0000-0000AA5E0000}"/>
    <cellStyle name="Total 8 2 8 4 15 2" xfId="24230" xr:uid="{00000000-0005-0000-0000-0000AB5E0000}"/>
    <cellStyle name="Total 8 2 8 4 16" xfId="24231" xr:uid="{00000000-0005-0000-0000-0000AC5E0000}"/>
    <cellStyle name="Total 8 2 8 4 2" xfId="24232" xr:uid="{00000000-0005-0000-0000-0000AD5E0000}"/>
    <cellStyle name="Total 8 2 8 4 2 2" xfId="24233" xr:uid="{00000000-0005-0000-0000-0000AE5E0000}"/>
    <cellStyle name="Total 8 2 8 4 3" xfId="24234" xr:uid="{00000000-0005-0000-0000-0000AF5E0000}"/>
    <cellStyle name="Total 8 2 8 4 3 2" xfId="24235" xr:uid="{00000000-0005-0000-0000-0000B05E0000}"/>
    <cellStyle name="Total 8 2 8 4 4" xfId="24236" xr:uid="{00000000-0005-0000-0000-0000B15E0000}"/>
    <cellStyle name="Total 8 2 8 4 4 2" xfId="24237" xr:uid="{00000000-0005-0000-0000-0000B25E0000}"/>
    <cellStyle name="Total 8 2 8 4 5" xfId="24238" xr:uid="{00000000-0005-0000-0000-0000B35E0000}"/>
    <cellStyle name="Total 8 2 8 4 5 2" xfId="24239" xr:uid="{00000000-0005-0000-0000-0000B45E0000}"/>
    <cellStyle name="Total 8 2 8 4 6" xfId="24240" xr:uid="{00000000-0005-0000-0000-0000B55E0000}"/>
    <cellStyle name="Total 8 2 8 4 6 2" xfId="24241" xr:uid="{00000000-0005-0000-0000-0000B65E0000}"/>
    <cellStyle name="Total 8 2 8 4 7" xfId="24242" xr:uid="{00000000-0005-0000-0000-0000B75E0000}"/>
    <cellStyle name="Total 8 2 8 4 7 2" xfId="24243" xr:uid="{00000000-0005-0000-0000-0000B85E0000}"/>
    <cellStyle name="Total 8 2 8 4 8" xfId="24244" xr:uid="{00000000-0005-0000-0000-0000B95E0000}"/>
    <cellStyle name="Total 8 2 8 4 8 2" xfId="24245" xr:uid="{00000000-0005-0000-0000-0000BA5E0000}"/>
    <cellStyle name="Total 8 2 8 4 9" xfId="24246" xr:uid="{00000000-0005-0000-0000-0000BB5E0000}"/>
    <cellStyle name="Total 8 2 8 4 9 2" xfId="24247" xr:uid="{00000000-0005-0000-0000-0000BC5E0000}"/>
    <cellStyle name="Total 8 2 8 5" xfId="24248" xr:uid="{00000000-0005-0000-0000-0000BD5E0000}"/>
    <cellStyle name="Total 8 2 8 5 10" xfId="24249" xr:uid="{00000000-0005-0000-0000-0000BE5E0000}"/>
    <cellStyle name="Total 8 2 8 5 10 2" xfId="24250" xr:uid="{00000000-0005-0000-0000-0000BF5E0000}"/>
    <cellStyle name="Total 8 2 8 5 11" xfId="24251" xr:uid="{00000000-0005-0000-0000-0000C05E0000}"/>
    <cellStyle name="Total 8 2 8 5 11 2" xfId="24252" xr:uid="{00000000-0005-0000-0000-0000C15E0000}"/>
    <cellStyle name="Total 8 2 8 5 12" xfId="24253" xr:uid="{00000000-0005-0000-0000-0000C25E0000}"/>
    <cellStyle name="Total 8 2 8 5 12 2" xfId="24254" xr:uid="{00000000-0005-0000-0000-0000C35E0000}"/>
    <cellStyle name="Total 8 2 8 5 13" xfId="24255" xr:uid="{00000000-0005-0000-0000-0000C45E0000}"/>
    <cellStyle name="Total 8 2 8 5 13 2" xfId="24256" xr:uid="{00000000-0005-0000-0000-0000C55E0000}"/>
    <cellStyle name="Total 8 2 8 5 14" xfId="24257" xr:uid="{00000000-0005-0000-0000-0000C65E0000}"/>
    <cellStyle name="Total 8 2 8 5 2" xfId="24258" xr:uid="{00000000-0005-0000-0000-0000C75E0000}"/>
    <cellStyle name="Total 8 2 8 5 2 2" xfId="24259" xr:uid="{00000000-0005-0000-0000-0000C85E0000}"/>
    <cellStyle name="Total 8 2 8 5 3" xfId="24260" xr:uid="{00000000-0005-0000-0000-0000C95E0000}"/>
    <cellStyle name="Total 8 2 8 5 3 2" xfId="24261" xr:uid="{00000000-0005-0000-0000-0000CA5E0000}"/>
    <cellStyle name="Total 8 2 8 5 4" xfId="24262" xr:uid="{00000000-0005-0000-0000-0000CB5E0000}"/>
    <cellStyle name="Total 8 2 8 5 4 2" xfId="24263" xr:uid="{00000000-0005-0000-0000-0000CC5E0000}"/>
    <cellStyle name="Total 8 2 8 5 5" xfId="24264" xr:uid="{00000000-0005-0000-0000-0000CD5E0000}"/>
    <cellStyle name="Total 8 2 8 5 5 2" xfId="24265" xr:uid="{00000000-0005-0000-0000-0000CE5E0000}"/>
    <cellStyle name="Total 8 2 8 5 6" xfId="24266" xr:uid="{00000000-0005-0000-0000-0000CF5E0000}"/>
    <cellStyle name="Total 8 2 8 5 6 2" xfId="24267" xr:uid="{00000000-0005-0000-0000-0000D05E0000}"/>
    <cellStyle name="Total 8 2 8 5 7" xfId="24268" xr:uid="{00000000-0005-0000-0000-0000D15E0000}"/>
    <cellStyle name="Total 8 2 8 5 7 2" xfId="24269" xr:uid="{00000000-0005-0000-0000-0000D25E0000}"/>
    <cellStyle name="Total 8 2 8 5 8" xfId="24270" xr:uid="{00000000-0005-0000-0000-0000D35E0000}"/>
    <cellStyle name="Total 8 2 8 5 8 2" xfId="24271" xr:uid="{00000000-0005-0000-0000-0000D45E0000}"/>
    <cellStyle name="Total 8 2 8 5 9" xfId="24272" xr:uid="{00000000-0005-0000-0000-0000D55E0000}"/>
    <cellStyle name="Total 8 2 8 5 9 2" xfId="24273" xr:uid="{00000000-0005-0000-0000-0000D65E0000}"/>
    <cellStyle name="Total 8 2 8 6" xfId="24274" xr:uid="{00000000-0005-0000-0000-0000D75E0000}"/>
    <cellStyle name="Total 8 2 8 6 2" xfId="24275" xr:uid="{00000000-0005-0000-0000-0000D85E0000}"/>
    <cellStyle name="Total 8 2 8 7" xfId="24276" xr:uid="{00000000-0005-0000-0000-0000D95E0000}"/>
    <cellStyle name="Total 8 2 8 7 2" xfId="24277" xr:uid="{00000000-0005-0000-0000-0000DA5E0000}"/>
    <cellStyle name="Total 8 2 8 8" xfId="24278" xr:uid="{00000000-0005-0000-0000-0000DB5E0000}"/>
    <cellStyle name="Total 8 2 8 8 2" xfId="24279" xr:uid="{00000000-0005-0000-0000-0000DC5E0000}"/>
    <cellStyle name="Total 8 2 8 9" xfId="24280" xr:uid="{00000000-0005-0000-0000-0000DD5E0000}"/>
    <cellStyle name="Total 8 2 8 9 2" xfId="24281" xr:uid="{00000000-0005-0000-0000-0000DE5E0000}"/>
    <cellStyle name="Total 8 2 9" xfId="24282" xr:uid="{00000000-0005-0000-0000-0000DF5E0000}"/>
    <cellStyle name="Total 8 2 9 10" xfId="24283" xr:uid="{00000000-0005-0000-0000-0000E05E0000}"/>
    <cellStyle name="Total 8 2 9 10 2" xfId="24284" xr:uid="{00000000-0005-0000-0000-0000E15E0000}"/>
    <cellStyle name="Total 8 2 9 11" xfId="24285" xr:uid="{00000000-0005-0000-0000-0000E25E0000}"/>
    <cellStyle name="Total 8 2 9 11 2" xfId="24286" xr:uid="{00000000-0005-0000-0000-0000E35E0000}"/>
    <cellStyle name="Total 8 2 9 12" xfId="24287" xr:uid="{00000000-0005-0000-0000-0000E45E0000}"/>
    <cellStyle name="Total 8 2 9 12 2" xfId="24288" xr:uid="{00000000-0005-0000-0000-0000E55E0000}"/>
    <cellStyle name="Total 8 2 9 13" xfId="24289" xr:uid="{00000000-0005-0000-0000-0000E65E0000}"/>
    <cellStyle name="Total 8 2 9 13 2" xfId="24290" xr:uid="{00000000-0005-0000-0000-0000E75E0000}"/>
    <cellStyle name="Total 8 2 9 14" xfId="24291" xr:uid="{00000000-0005-0000-0000-0000E85E0000}"/>
    <cellStyle name="Total 8 2 9 14 2" xfId="24292" xr:uid="{00000000-0005-0000-0000-0000E95E0000}"/>
    <cellStyle name="Total 8 2 9 15" xfId="24293" xr:uid="{00000000-0005-0000-0000-0000EA5E0000}"/>
    <cellStyle name="Total 8 2 9 15 2" xfId="24294" xr:uid="{00000000-0005-0000-0000-0000EB5E0000}"/>
    <cellStyle name="Total 8 2 9 16" xfId="24295" xr:uid="{00000000-0005-0000-0000-0000EC5E0000}"/>
    <cellStyle name="Total 8 2 9 16 2" xfId="24296" xr:uid="{00000000-0005-0000-0000-0000ED5E0000}"/>
    <cellStyle name="Total 8 2 9 17" xfId="24297" xr:uid="{00000000-0005-0000-0000-0000EE5E0000}"/>
    <cellStyle name="Total 8 2 9 17 2" xfId="24298" xr:uid="{00000000-0005-0000-0000-0000EF5E0000}"/>
    <cellStyle name="Total 8 2 9 18" xfId="24299" xr:uid="{00000000-0005-0000-0000-0000F05E0000}"/>
    <cellStyle name="Total 8 2 9 2" xfId="24300" xr:uid="{00000000-0005-0000-0000-0000F15E0000}"/>
    <cellStyle name="Total 8 2 9 2 2" xfId="24301" xr:uid="{00000000-0005-0000-0000-0000F25E0000}"/>
    <cellStyle name="Total 8 2 9 3" xfId="24302" xr:uid="{00000000-0005-0000-0000-0000F35E0000}"/>
    <cellStyle name="Total 8 2 9 3 2" xfId="24303" xr:uid="{00000000-0005-0000-0000-0000F45E0000}"/>
    <cellStyle name="Total 8 2 9 4" xfId="24304" xr:uid="{00000000-0005-0000-0000-0000F55E0000}"/>
    <cellStyle name="Total 8 2 9 4 2" xfId="24305" xr:uid="{00000000-0005-0000-0000-0000F65E0000}"/>
    <cellStyle name="Total 8 2 9 5" xfId="24306" xr:uid="{00000000-0005-0000-0000-0000F75E0000}"/>
    <cellStyle name="Total 8 2 9 5 2" xfId="24307" xr:uid="{00000000-0005-0000-0000-0000F85E0000}"/>
    <cellStyle name="Total 8 2 9 6" xfId="24308" xr:uid="{00000000-0005-0000-0000-0000F95E0000}"/>
    <cellStyle name="Total 8 2 9 6 2" xfId="24309" xr:uid="{00000000-0005-0000-0000-0000FA5E0000}"/>
    <cellStyle name="Total 8 2 9 7" xfId="24310" xr:uid="{00000000-0005-0000-0000-0000FB5E0000}"/>
    <cellStyle name="Total 8 2 9 7 2" xfId="24311" xr:uid="{00000000-0005-0000-0000-0000FC5E0000}"/>
    <cellStyle name="Total 8 2 9 8" xfId="24312" xr:uid="{00000000-0005-0000-0000-0000FD5E0000}"/>
    <cellStyle name="Total 8 2 9 8 2" xfId="24313" xr:uid="{00000000-0005-0000-0000-0000FE5E0000}"/>
    <cellStyle name="Total 8 2 9 9" xfId="24314" xr:uid="{00000000-0005-0000-0000-0000FF5E0000}"/>
    <cellStyle name="Total 8 2 9 9 2" xfId="24315" xr:uid="{00000000-0005-0000-0000-0000005F0000}"/>
    <cellStyle name="Total 8 20" xfId="24316" xr:uid="{00000000-0005-0000-0000-0000015F0000}"/>
    <cellStyle name="Total 8 20 2" xfId="24317" xr:uid="{00000000-0005-0000-0000-0000025F0000}"/>
    <cellStyle name="Total 8 21" xfId="24318" xr:uid="{00000000-0005-0000-0000-0000035F0000}"/>
    <cellStyle name="Total 8 21 2" xfId="24319" xr:uid="{00000000-0005-0000-0000-0000045F0000}"/>
    <cellStyle name="Total 8 22" xfId="24320" xr:uid="{00000000-0005-0000-0000-0000055F0000}"/>
    <cellStyle name="Total 8 22 2" xfId="24321" xr:uid="{00000000-0005-0000-0000-0000065F0000}"/>
    <cellStyle name="Total 8 23" xfId="24322" xr:uid="{00000000-0005-0000-0000-0000075F0000}"/>
    <cellStyle name="Total 8 23 2" xfId="24323" xr:uid="{00000000-0005-0000-0000-0000085F0000}"/>
    <cellStyle name="Total 8 24" xfId="24324" xr:uid="{00000000-0005-0000-0000-0000095F0000}"/>
    <cellStyle name="Total 8 24 2" xfId="24325" xr:uid="{00000000-0005-0000-0000-00000A5F0000}"/>
    <cellStyle name="Total 8 25" xfId="24326" xr:uid="{00000000-0005-0000-0000-00000B5F0000}"/>
    <cellStyle name="Total 8 25 2" xfId="24327" xr:uid="{00000000-0005-0000-0000-00000C5F0000}"/>
    <cellStyle name="Total 8 26" xfId="24328" xr:uid="{00000000-0005-0000-0000-00000D5F0000}"/>
    <cellStyle name="Total 8 26 2" xfId="24329" xr:uid="{00000000-0005-0000-0000-00000E5F0000}"/>
    <cellStyle name="Total 8 27" xfId="24330" xr:uid="{00000000-0005-0000-0000-00000F5F0000}"/>
    <cellStyle name="Total 8 27 2" xfId="24331" xr:uid="{00000000-0005-0000-0000-0000105F0000}"/>
    <cellStyle name="Total 8 28" xfId="24332" xr:uid="{00000000-0005-0000-0000-0000115F0000}"/>
    <cellStyle name="Total 8 3" xfId="24333" xr:uid="{00000000-0005-0000-0000-0000125F0000}"/>
    <cellStyle name="Total 8 3 10" xfId="24334" xr:uid="{00000000-0005-0000-0000-0000135F0000}"/>
    <cellStyle name="Total 8 3 10 2" xfId="24335" xr:uid="{00000000-0005-0000-0000-0000145F0000}"/>
    <cellStyle name="Total 8 3 11" xfId="24336" xr:uid="{00000000-0005-0000-0000-0000155F0000}"/>
    <cellStyle name="Total 8 3 11 2" xfId="24337" xr:uid="{00000000-0005-0000-0000-0000165F0000}"/>
    <cellStyle name="Total 8 3 12" xfId="24338" xr:uid="{00000000-0005-0000-0000-0000175F0000}"/>
    <cellStyle name="Total 8 3 12 2" xfId="24339" xr:uid="{00000000-0005-0000-0000-0000185F0000}"/>
    <cellStyle name="Total 8 3 13" xfId="24340" xr:uid="{00000000-0005-0000-0000-0000195F0000}"/>
    <cellStyle name="Total 8 3 13 2" xfId="24341" xr:uid="{00000000-0005-0000-0000-00001A5F0000}"/>
    <cellStyle name="Total 8 3 14" xfId="24342" xr:uid="{00000000-0005-0000-0000-00001B5F0000}"/>
    <cellStyle name="Total 8 3 14 2" xfId="24343" xr:uid="{00000000-0005-0000-0000-00001C5F0000}"/>
    <cellStyle name="Total 8 3 15" xfId="24344" xr:uid="{00000000-0005-0000-0000-00001D5F0000}"/>
    <cellStyle name="Total 8 3 15 2" xfId="24345" xr:uid="{00000000-0005-0000-0000-00001E5F0000}"/>
    <cellStyle name="Total 8 3 16" xfId="24346" xr:uid="{00000000-0005-0000-0000-00001F5F0000}"/>
    <cellStyle name="Total 8 3 16 2" xfId="24347" xr:uid="{00000000-0005-0000-0000-0000205F0000}"/>
    <cellStyle name="Total 8 3 17" xfId="24348" xr:uid="{00000000-0005-0000-0000-0000215F0000}"/>
    <cellStyle name="Total 8 3 17 2" xfId="24349" xr:uid="{00000000-0005-0000-0000-0000225F0000}"/>
    <cellStyle name="Total 8 3 18" xfId="24350" xr:uid="{00000000-0005-0000-0000-0000235F0000}"/>
    <cellStyle name="Total 8 3 18 2" xfId="24351" xr:uid="{00000000-0005-0000-0000-0000245F0000}"/>
    <cellStyle name="Total 8 3 19" xfId="24352" xr:uid="{00000000-0005-0000-0000-0000255F0000}"/>
    <cellStyle name="Total 8 3 19 2" xfId="24353" xr:uid="{00000000-0005-0000-0000-0000265F0000}"/>
    <cellStyle name="Total 8 3 2" xfId="24354" xr:uid="{00000000-0005-0000-0000-0000275F0000}"/>
    <cellStyle name="Total 8 3 2 10" xfId="24355" xr:uid="{00000000-0005-0000-0000-0000285F0000}"/>
    <cellStyle name="Total 8 3 2 10 2" xfId="24356" xr:uid="{00000000-0005-0000-0000-0000295F0000}"/>
    <cellStyle name="Total 8 3 2 11" xfId="24357" xr:uid="{00000000-0005-0000-0000-00002A5F0000}"/>
    <cellStyle name="Total 8 3 2 11 2" xfId="24358" xr:uid="{00000000-0005-0000-0000-00002B5F0000}"/>
    <cellStyle name="Total 8 3 2 12" xfId="24359" xr:uid="{00000000-0005-0000-0000-00002C5F0000}"/>
    <cellStyle name="Total 8 3 2 12 2" xfId="24360" xr:uid="{00000000-0005-0000-0000-00002D5F0000}"/>
    <cellStyle name="Total 8 3 2 13" xfId="24361" xr:uid="{00000000-0005-0000-0000-00002E5F0000}"/>
    <cellStyle name="Total 8 3 2 13 2" xfId="24362" xr:uid="{00000000-0005-0000-0000-00002F5F0000}"/>
    <cellStyle name="Total 8 3 2 14" xfId="24363" xr:uid="{00000000-0005-0000-0000-0000305F0000}"/>
    <cellStyle name="Total 8 3 2 14 2" xfId="24364" xr:uid="{00000000-0005-0000-0000-0000315F0000}"/>
    <cellStyle name="Total 8 3 2 15" xfId="24365" xr:uid="{00000000-0005-0000-0000-0000325F0000}"/>
    <cellStyle name="Total 8 3 2 15 2" xfId="24366" xr:uid="{00000000-0005-0000-0000-0000335F0000}"/>
    <cellStyle name="Total 8 3 2 16" xfId="24367" xr:uid="{00000000-0005-0000-0000-0000345F0000}"/>
    <cellStyle name="Total 8 3 2 16 2" xfId="24368" xr:uid="{00000000-0005-0000-0000-0000355F0000}"/>
    <cellStyle name="Total 8 3 2 17" xfId="24369" xr:uid="{00000000-0005-0000-0000-0000365F0000}"/>
    <cellStyle name="Total 8 3 2 17 2" xfId="24370" xr:uid="{00000000-0005-0000-0000-0000375F0000}"/>
    <cellStyle name="Total 8 3 2 18" xfId="24371" xr:uid="{00000000-0005-0000-0000-0000385F0000}"/>
    <cellStyle name="Total 8 3 2 18 2" xfId="24372" xr:uid="{00000000-0005-0000-0000-0000395F0000}"/>
    <cellStyle name="Total 8 3 2 19" xfId="24373" xr:uid="{00000000-0005-0000-0000-00003A5F0000}"/>
    <cellStyle name="Total 8 3 2 2" xfId="24374" xr:uid="{00000000-0005-0000-0000-00003B5F0000}"/>
    <cellStyle name="Total 8 3 2 2 2" xfId="24375" xr:uid="{00000000-0005-0000-0000-00003C5F0000}"/>
    <cellStyle name="Total 8 3 2 3" xfId="24376" xr:uid="{00000000-0005-0000-0000-00003D5F0000}"/>
    <cellStyle name="Total 8 3 2 3 2" xfId="24377" xr:uid="{00000000-0005-0000-0000-00003E5F0000}"/>
    <cellStyle name="Total 8 3 2 4" xfId="24378" xr:uid="{00000000-0005-0000-0000-00003F5F0000}"/>
    <cellStyle name="Total 8 3 2 4 2" xfId="24379" xr:uid="{00000000-0005-0000-0000-0000405F0000}"/>
    <cellStyle name="Total 8 3 2 5" xfId="24380" xr:uid="{00000000-0005-0000-0000-0000415F0000}"/>
    <cellStyle name="Total 8 3 2 5 2" xfId="24381" xr:uid="{00000000-0005-0000-0000-0000425F0000}"/>
    <cellStyle name="Total 8 3 2 6" xfId="24382" xr:uid="{00000000-0005-0000-0000-0000435F0000}"/>
    <cellStyle name="Total 8 3 2 6 2" xfId="24383" xr:uid="{00000000-0005-0000-0000-0000445F0000}"/>
    <cellStyle name="Total 8 3 2 7" xfId="24384" xr:uid="{00000000-0005-0000-0000-0000455F0000}"/>
    <cellStyle name="Total 8 3 2 7 2" xfId="24385" xr:uid="{00000000-0005-0000-0000-0000465F0000}"/>
    <cellStyle name="Total 8 3 2 8" xfId="24386" xr:uid="{00000000-0005-0000-0000-0000475F0000}"/>
    <cellStyle name="Total 8 3 2 8 2" xfId="24387" xr:uid="{00000000-0005-0000-0000-0000485F0000}"/>
    <cellStyle name="Total 8 3 2 9" xfId="24388" xr:uid="{00000000-0005-0000-0000-0000495F0000}"/>
    <cellStyle name="Total 8 3 2 9 2" xfId="24389" xr:uid="{00000000-0005-0000-0000-00004A5F0000}"/>
    <cellStyle name="Total 8 3 20" xfId="24390" xr:uid="{00000000-0005-0000-0000-00004B5F0000}"/>
    <cellStyle name="Total 8 3 3" xfId="24391" xr:uid="{00000000-0005-0000-0000-00004C5F0000}"/>
    <cellStyle name="Total 8 3 3 10" xfId="24392" xr:uid="{00000000-0005-0000-0000-00004D5F0000}"/>
    <cellStyle name="Total 8 3 3 10 2" xfId="24393" xr:uid="{00000000-0005-0000-0000-00004E5F0000}"/>
    <cellStyle name="Total 8 3 3 11" xfId="24394" xr:uid="{00000000-0005-0000-0000-00004F5F0000}"/>
    <cellStyle name="Total 8 3 3 11 2" xfId="24395" xr:uid="{00000000-0005-0000-0000-0000505F0000}"/>
    <cellStyle name="Total 8 3 3 12" xfId="24396" xr:uid="{00000000-0005-0000-0000-0000515F0000}"/>
    <cellStyle name="Total 8 3 3 12 2" xfId="24397" xr:uid="{00000000-0005-0000-0000-0000525F0000}"/>
    <cellStyle name="Total 8 3 3 13" xfId="24398" xr:uid="{00000000-0005-0000-0000-0000535F0000}"/>
    <cellStyle name="Total 8 3 3 13 2" xfId="24399" xr:uid="{00000000-0005-0000-0000-0000545F0000}"/>
    <cellStyle name="Total 8 3 3 14" xfId="24400" xr:uid="{00000000-0005-0000-0000-0000555F0000}"/>
    <cellStyle name="Total 8 3 3 14 2" xfId="24401" xr:uid="{00000000-0005-0000-0000-0000565F0000}"/>
    <cellStyle name="Total 8 3 3 15" xfId="24402" xr:uid="{00000000-0005-0000-0000-0000575F0000}"/>
    <cellStyle name="Total 8 3 3 15 2" xfId="24403" xr:uid="{00000000-0005-0000-0000-0000585F0000}"/>
    <cellStyle name="Total 8 3 3 16" xfId="24404" xr:uid="{00000000-0005-0000-0000-0000595F0000}"/>
    <cellStyle name="Total 8 3 3 16 2" xfId="24405" xr:uid="{00000000-0005-0000-0000-00005A5F0000}"/>
    <cellStyle name="Total 8 3 3 17" xfId="24406" xr:uid="{00000000-0005-0000-0000-00005B5F0000}"/>
    <cellStyle name="Total 8 3 3 17 2" xfId="24407" xr:uid="{00000000-0005-0000-0000-00005C5F0000}"/>
    <cellStyle name="Total 8 3 3 18" xfId="24408" xr:uid="{00000000-0005-0000-0000-00005D5F0000}"/>
    <cellStyle name="Total 8 3 3 18 2" xfId="24409" xr:uid="{00000000-0005-0000-0000-00005E5F0000}"/>
    <cellStyle name="Total 8 3 3 19" xfId="24410" xr:uid="{00000000-0005-0000-0000-00005F5F0000}"/>
    <cellStyle name="Total 8 3 3 2" xfId="24411" xr:uid="{00000000-0005-0000-0000-0000605F0000}"/>
    <cellStyle name="Total 8 3 3 2 2" xfId="24412" xr:uid="{00000000-0005-0000-0000-0000615F0000}"/>
    <cellStyle name="Total 8 3 3 3" xfId="24413" xr:uid="{00000000-0005-0000-0000-0000625F0000}"/>
    <cellStyle name="Total 8 3 3 3 2" xfId="24414" xr:uid="{00000000-0005-0000-0000-0000635F0000}"/>
    <cellStyle name="Total 8 3 3 4" xfId="24415" xr:uid="{00000000-0005-0000-0000-0000645F0000}"/>
    <cellStyle name="Total 8 3 3 4 2" xfId="24416" xr:uid="{00000000-0005-0000-0000-0000655F0000}"/>
    <cellStyle name="Total 8 3 3 5" xfId="24417" xr:uid="{00000000-0005-0000-0000-0000665F0000}"/>
    <cellStyle name="Total 8 3 3 5 2" xfId="24418" xr:uid="{00000000-0005-0000-0000-0000675F0000}"/>
    <cellStyle name="Total 8 3 3 6" xfId="24419" xr:uid="{00000000-0005-0000-0000-0000685F0000}"/>
    <cellStyle name="Total 8 3 3 6 2" xfId="24420" xr:uid="{00000000-0005-0000-0000-0000695F0000}"/>
    <cellStyle name="Total 8 3 3 7" xfId="24421" xr:uid="{00000000-0005-0000-0000-00006A5F0000}"/>
    <cellStyle name="Total 8 3 3 7 2" xfId="24422" xr:uid="{00000000-0005-0000-0000-00006B5F0000}"/>
    <cellStyle name="Total 8 3 3 8" xfId="24423" xr:uid="{00000000-0005-0000-0000-00006C5F0000}"/>
    <cellStyle name="Total 8 3 3 8 2" xfId="24424" xr:uid="{00000000-0005-0000-0000-00006D5F0000}"/>
    <cellStyle name="Total 8 3 3 9" xfId="24425" xr:uid="{00000000-0005-0000-0000-00006E5F0000}"/>
    <cellStyle name="Total 8 3 3 9 2" xfId="24426" xr:uid="{00000000-0005-0000-0000-00006F5F0000}"/>
    <cellStyle name="Total 8 3 4" xfId="24427" xr:uid="{00000000-0005-0000-0000-0000705F0000}"/>
    <cellStyle name="Total 8 3 4 10" xfId="24428" xr:uid="{00000000-0005-0000-0000-0000715F0000}"/>
    <cellStyle name="Total 8 3 4 10 2" xfId="24429" xr:uid="{00000000-0005-0000-0000-0000725F0000}"/>
    <cellStyle name="Total 8 3 4 11" xfId="24430" xr:uid="{00000000-0005-0000-0000-0000735F0000}"/>
    <cellStyle name="Total 8 3 4 11 2" xfId="24431" xr:uid="{00000000-0005-0000-0000-0000745F0000}"/>
    <cellStyle name="Total 8 3 4 12" xfId="24432" xr:uid="{00000000-0005-0000-0000-0000755F0000}"/>
    <cellStyle name="Total 8 3 4 12 2" xfId="24433" xr:uid="{00000000-0005-0000-0000-0000765F0000}"/>
    <cellStyle name="Total 8 3 4 13" xfId="24434" xr:uid="{00000000-0005-0000-0000-0000775F0000}"/>
    <cellStyle name="Total 8 3 4 13 2" xfId="24435" xr:uid="{00000000-0005-0000-0000-0000785F0000}"/>
    <cellStyle name="Total 8 3 4 14" xfId="24436" xr:uid="{00000000-0005-0000-0000-0000795F0000}"/>
    <cellStyle name="Total 8 3 4 14 2" xfId="24437" xr:uid="{00000000-0005-0000-0000-00007A5F0000}"/>
    <cellStyle name="Total 8 3 4 15" xfId="24438" xr:uid="{00000000-0005-0000-0000-00007B5F0000}"/>
    <cellStyle name="Total 8 3 4 15 2" xfId="24439" xr:uid="{00000000-0005-0000-0000-00007C5F0000}"/>
    <cellStyle name="Total 8 3 4 16" xfId="24440" xr:uid="{00000000-0005-0000-0000-00007D5F0000}"/>
    <cellStyle name="Total 8 3 4 2" xfId="24441" xr:uid="{00000000-0005-0000-0000-00007E5F0000}"/>
    <cellStyle name="Total 8 3 4 2 2" xfId="24442" xr:uid="{00000000-0005-0000-0000-00007F5F0000}"/>
    <cellStyle name="Total 8 3 4 3" xfId="24443" xr:uid="{00000000-0005-0000-0000-0000805F0000}"/>
    <cellStyle name="Total 8 3 4 3 2" xfId="24444" xr:uid="{00000000-0005-0000-0000-0000815F0000}"/>
    <cellStyle name="Total 8 3 4 4" xfId="24445" xr:uid="{00000000-0005-0000-0000-0000825F0000}"/>
    <cellStyle name="Total 8 3 4 4 2" xfId="24446" xr:uid="{00000000-0005-0000-0000-0000835F0000}"/>
    <cellStyle name="Total 8 3 4 5" xfId="24447" xr:uid="{00000000-0005-0000-0000-0000845F0000}"/>
    <cellStyle name="Total 8 3 4 5 2" xfId="24448" xr:uid="{00000000-0005-0000-0000-0000855F0000}"/>
    <cellStyle name="Total 8 3 4 6" xfId="24449" xr:uid="{00000000-0005-0000-0000-0000865F0000}"/>
    <cellStyle name="Total 8 3 4 6 2" xfId="24450" xr:uid="{00000000-0005-0000-0000-0000875F0000}"/>
    <cellStyle name="Total 8 3 4 7" xfId="24451" xr:uid="{00000000-0005-0000-0000-0000885F0000}"/>
    <cellStyle name="Total 8 3 4 7 2" xfId="24452" xr:uid="{00000000-0005-0000-0000-0000895F0000}"/>
    <cellStyle name="Total 8 3 4 8" xfId="24453" xr:uid="{00000000-0005-0000-0000-00008A5F0000}"/>
    <cellStyle name="Total 8 3 4 8 2" xfId="24454" xr:uid="{00000000-0005-0000-0000-00008B5F0000}"/>
    <cellStyle name="Total 8 3 4 9" xfId="24455" xr:uid="{00000000-0005-0000-0000-00008C5F0000}"/>
    <cellStyle name="Total 8 3 4 9 2" xfId="24456" xr:uid="{00000000-0005-0000-0000-00008D5F0000}"/>
    <cellStyle name="Total 8 3 5" xfId="24457" xr:uid="{00000000-0005-0000-0000-00008E5F0000}"/>
    <cellStyle name="Total 8 3 5 10" xfId="24458" xr:uid="{00000000-0005-0000-0000-00008F5F0000}"/>
    <cellStyle name="Total 8 3 5 10 2" xfId="24459" xr:uid="{00000000-0005-0000-0000-0000905F0000}"/>
    <cellStyle name="Total 8 3 5 11" xfId="24460" xr:uid="{00000000-0005-0000-0000-0000915F0000}"/>
    <cellStyle name="Total 8 3 5 11 2" xfId="24461" xr:uid="{00000000-0005-0000-0000-0000925F0000}"/>
    <cellStyle name="Total 8 3 5 12" xfId="24462" xr:uid="{00000000-0005-0000-0000-0000935F0000}"/>
    <cellStyle name="Total 8 3 5 12 2" xfId="24463" xr:uid="{00000000-0005-0000-0000-0000945F0000}"/>
    <cellStyle name="Total 8 3 5 13" xfId="24464" xr:uid="{00000000-0005-0000-0000-0000955F0000}"/>
    <cellStyle name="Total 8 3 5 13 2" xfId="24465" xr:uid="{00000000-0005-0000-0000-0000965F0000}"/>
    <cellStyle name="Total 8 3 5 14" xfId="24466" xr:uid="{00000000-0005-0000-0000-0000975F0000}"/>
    <cellStyle name="Total 8 3 5 14 2" xfId="24467" xr:uid="{00000000-0005-0000-0000-0000985F0000}"/>
    <cellStyle name="Total 8 3 5 15" xfId="24468" xr:uid="{00000000-0005-0000-0000-0000995F0000}"/>
    <cellStyle name="Total 8 3 5 15 2" xfId="24469" xr:uid="{00000000-0005-0000-0000-00009A5F0000}"/>
    <cellStyle name="Total 8 3 5 16" xfId="24470" xr:uid="{00000000-0005-0000-0000-00009B5F0000}"/>
    <cellStyle name="Total 8 3 5 2" xfId="24471" xr:uid="{00000000-0005-0000-0000-00009C5F0000}"/>
    <cellStyle name="Total 8 3 5 2 2" xfId="24472" xr:uid="{00000000-0005-0000-0000-00009D5F0000}"/>
    <cellStyle name="Total 8 3 5 3" xfId="24473" xr:uid="{00000000-0005-0000-0000-00009E5F0000}"/>
    <cellStyle name="Total 8 3 5 3 2" xfId="24474" xr:uid="{00000000-0005-0000-0000-00009F5F0000}"/>
    <cellStyle name="Total 8 3 5 4" xfId="24475" xr:uid="{00000000-0005-0000-0000-0000A05F0000}"/>
    <cellStyle name="Total 8 3 5 4 2" xfId="24476" xr:uid="{00000000-0005-0000-0000-0000A15F0000}"/>
    <cellStyle name="Total 8 3 5 5" xfId="24477" xr:uid="{00000000-0005-0000-0000-0000A25F0000}"/>
    <cellStyle name="Total 8 3 5 5 2" xfId="24478" xr:uid="{00000000-0005-0000-0000-0000A35F0000}"/>
    <cellStyle name="Total 8 3 5 6" xfId="24479" xr:uid="{00000000-0005-0000-0000-0000A45F0000}"/>
    <cellStyle name="Total 8 3 5 6 2" xfId="24480" xr:uid="{00000000-0005-0000-0000-0000A55F0000}"/>
    <cellStyle name="Total 8 3 5 7" xfId="24481" xr:uid="{00000000-0005-0000-0000-0000A65F0000}"/>
    <cellStyle name="Total 8 3 5 7 2" xfId="24482" xr:uid="{00000000-0005-0000-0000-0000A75F0000}"/>
    <cellStyle name="Total 8 3 5 8" xfId="24483" xr:uid="{00000000-0005-0000-0000-0000A85F0000}"/>
    <cellStyle name="Total 8 3 5 8 2" xfId="24484" xr:uid="{00000000-0005-0000-0000-0000A95F0000}"/>
    <cellStyle name="Total 8 3 5 9" xfId="24485" xr:uid="{00000000-0005-0000-0000-0000AA5F0000}"/>
    <cellStyle name="Total 8 3 5 9 2" xfId="24486" xr:uid="{00000000-0005-0000-0000-0000AB5F0000}"/>
    <cellStyle name="Total 8 3 6" xfId="24487" xr:uid="{00000000-0005-0000-0000-0000AC5F0000}"/>
    <cellStyle name="Total 8 3 6 10" xfId="24488" xr:uid="{00000000-0005-0000-0000-0000AD5F0000}"/>
    <cellStyle name="Total 8 3 6 10 2" xfId="24489" xr:uid="{00000000-0005-0000-0000-0000AE5F0000}"/>
    <cellStyle name="Total 8 3 6 11" xfId="24490" xr:uid="{00000000-0005-0000-0000-0000AF5F0000}"/>
    <cellStyle name="Total 8 3 6 11 2" xfId="24491" xr:uid="{00000000-0005-0000-0000-0000B05F0000}"/>
    <cellStyle name="Total 8 3 6 12" xfId="24492" xr:uid="{00000000-0005-0000-0000-0000B15F0000}"/>
    <cellStyle name="Total 8 3 6 12 2" xfId="24493" xr:uid="{00000000-0005-0000-0000-0000B25F0000}"/>
    <cellStyle name="Total 8 3 6 13" xfId="24494" xr:uid="{00000000-0005-0000-0000-0000B35F0000}"/>
    <cellStyle name="Total 8 3 6 13 2" xfId="24495" xr:uid="{00000000-0005-0000-0000-0000B45F0000}"/>
    <cellStyle name="Total 8 3 6 14" xfId="24496" xr:uid="{00000000-0005-0000-0000-0000B55F0000}"/>
    <cellStyle name="Total 8 3 6 14 2" xfId="24497" xr:uid="{00000000-0005-0000-0000-0000B65F0000}"/>
    <cellStyle name="Total 8 3 6 15" xfId="24498" xr:uid="{00000000-0005-0000-0000-0000B75F0000}"/>
    <cellStyle name="Total 8 3 6 2" xfId="24499" xr:uid="{00000000-0005-0000-0000-0000B85F0000}"/>
    <cellStyle name="Total 8 3 6 2 2" xfId="24500" xr:uid="{00000000-0005-0000-0000-0000B95F0000}"/>
    <cellStyle name="Total 8 3 6 3" xfId="24501" xr:uid="{00000000-0005-0000-0000-0000BA5F0000}"/>
    <cellStyle name="Total 8 3 6 3 2" xfId="24502" xr:uid="{00000000-0005-0000-0000-0000BB5F0000}"/>
    <cellStyle name="Total 8 3 6 4" xfId="24503" xr:uid="{00000000-0005-0000-0000-0000BC5F0000}"/>
    <cellStyle name="Total 8 3 6 4 2" xfId="24504" xr:uid="{00000000-0005-0000-0000-0000BD5F0000}"/>
    <cellStyle name="Total 8 3 6 5" xfId="24505" xr:uid="{00000000-0005-0000-0000-0000BE5F0000}"/>
    <cellStyle name="Total 8 3 6 5 2" xfId="24506" xr:uid="{00000000-0005-0000-0000-0000BF5F0000}"/>
    <cellStyle name="Total 8 3 6 6" xfId="24507" xr:uid="{00000000-0005-0000-0000-0000C05F0000}"/>
    <cellStyle name="Total 8 3 6 6 2" xfId="24508" xr:uid="{00000000-0005-0000-0000-0000C15F0000}"/>
    <cellStyle name="Total 8 3 6 7" xfId="24509" xr:uid="{00000000-0005-0000-0000-0000C25F0000}"/>
    <cellStyle name="Total 8 3 6 7 2" xfId="24510" xr:uid="{00000000-0005-0000-0000-0000C35F0000}"/>
    <cellStyle name="Total 8 3 6 8" xfId="24511" xr:uid="{00000000-0005-0000-0000-0000C45F0000}"/>
    <cellStyle name="Total 8 3 6 8 2" xfId="24512" xr:uid="{00000000-0005-0000-0000-0000C55F0000}"/>
    <cellStyle name="Total 8 3 6 9" xfId="24513" xr:uid="{00000000-0005-0000-0000-0000C65F0000}"/>
    <cellStyle name="Total 8 3 6 9 2" xfId="24514" xr:uid="{00000000-0005-0000-0000-0000C75F0000}"/>
    <cellStyle name="Total 8 3 7" xfId="24515" xr:uid="{00000000-0005-0000-0000-0000C85F0000}"/>
    <cellStyle name="Total 8 3 7 2" xfId="24516" xr:uid="{00000000-0005-0000-0000-0000C95F0000}"/>
    <cellStyle name="Total 8 3 8" xfId="24517" xr:uid="{00000000-0005-0000-0000-0000CA5F0000}"/>
    <cellStyle name="Total 8 3 8 2" xfId="24518" xr:uid="{00000000-0005-0000-0000-0000CB5F0000}"/>
    <cellStyle name="Total 8 3 9" xfId="24519" xr:uid="{00000000-0005-0000-0000-0000CC5F0000}"/>
    <cellStyle name="Total 8 3 9 2" xfId="24520" xr:uid="{00000000-0005-0000-0000-0000CD5F0000}"/>
    <cellStyle name="Total 8 4" xfId="24521" xr:uid="{00000000-0005-0000-0000-0000CE5F0000}"/>
    <cellStyle name="Total 8 4 10" xfId="24522" xr:uid="{00000000-0005-0000-0000-0000CF5F0000}"/>
    <cellStyle name="Total 8 4 10 2" xfId="24523" xr:uid="{00000000-0005-0000-0000-0000D05F0000}"/>
    <cellStyle name="Total 8 4 11" xfId="24524" xr:uid="{00000000-0005-0000-0000-0000D15F0000}"/>
    <cellStyle name="Total 8 4 11 2" xfId="24525" xr:uid="{00000000-0005-0000-0000-0000D25F0000}"/>
    <cellStyle name="Total 8 4 12" xfId="24526" xr:uid="{00000000-0005-0000-0000-0000D35F0000}"/>
    <cellStyle name="Total 8 4 12 2" xfId="24527" xr:uid="{00000000-0005-0000-0000-0000D45F0000}"/>
    <cellStyle name="Total 8 4 13" xfId="24528" xr:uid="{00000000-0005-0000-0000-0000D55F0000}"/>
    <cellStyle name="Total 8 4 13 2" xfId="24529" xr:uid="{00000000-0005-0000-0000-0000D65F0000}"/>
    <cellStyle name="Total 8 4 14" xfId="24530" xr:uid="{00000000-0005-0000-0000-0000D75F0000}"/>
    <cellStyle name="Total 8 4 14 2" xfId="24531" xr:uid="{00000000-0005-0000-0000-0000D85F0000}"/>
    <cellStyle name="Total 8 4 15" xfId="24532" xr:uid="{00000000-0005-0000-0000-0000D95F0000}"/>
    <cellStyle name="Total 8 4 15 2" xfId="24533" xr:uid="{00000000-0005-0000-0000-0000DA5F0000}"/>
    <cellStyle name="Total 8 4 16" xfId="24534" xr:uid="{00000000-0005-0000-0000-0000DB5F0000}"/>
    <cellStyle name="Total 8 4 16 2" xfId="24535" xr:uid="{00000000-0005-0000-0000-0000DC5F0000}"/>
    <cellStyle name="Total 8 4 17" xfId="24536" xr:uid="{00000000-0005-0000-0000-0000DD5F0000}"/>
    <cellStyle name="Total 8 4 17 2" xfId="24537" xr:uid="{00000000-0005-0000-0000-0000DE5F0000}"/>
    <cellStyle name="Total 8 4 18" xfId="24538" xr:uid="{00000000-0005-0000-0000-0000DF5F0000}"/>
    <cellStyle name="Total 8 4 18 2" xfId="24539" xr:uid="{00000000-0005-0000-0000-0000E05F0000}"/>
    <cellStyle name="Total 8 4 19" xfId="24540" xr:uid="{00000000-0005-0000-0000-0000E15F0000}"/>
    <cellStyle name="Total 8 4 19 2" xfId="24541" xr:uid="{00000000-0005-0000-0000-0000E25F0000}"/>
    <cellStyle name="Total 8 4 2" xfId="24542" xr:uid="{00000000-0005-0000-0000-0000E35F0000}"/>
    <cellStyle name="Total 8 4 2 10" xfId="24543" xr:uid="{00000000-0005-0000-0000-0000E45F0000}"/>
    <cellStyle name="Total 8 4 2 10 2" xfId="24544" xr:uid="{00000000-0005-0000-0000-0000E55F0000}"/>
    <cellStyle name="Total 8 4 2 11" xfId="24545" xr:uid="{00000000-0005-0000-0000-0000E65F0000}"/>
    <cellStyle name="Total 8 4 2 11 2" xfId="24546" xr:uid="{00000000-0005-0000-0000-0000E75F0000}"/>
    <cellStyle name="Total 8 4 2 12" xfId="24547" xr:uid="{00000000-0005-0000-0000-0000E85F0000}"/>
    <cellStyle name="Total 8 4 2 12 2" xfId="24548" xr:uid="{00000000-0005-0000-0000-0000E95F0000}"/>
    <cellStyle name="Total 8 4 2 13" xfId="24549" xr:uid="{00000000-0005-0000-0000-0000EA5F0000}"/>
    <cellStyle name="Total 8 4 2 13 2" xfId="24550" xr:uid="{00000000-0005-0000-0000-0000EB5F0000}"/>
    <cellStyle name="Total 8 4 2 14" xfId="24551" xr:uid="{00000000-0005-0000-0000-0000EC5F0000}"/>
    <cellStyle name="Total 8 4 2 14 2" xfId="24552" xr:uid="{00000000-0005-0000-0000-0000ED5F0000}"/>
    <cellStyle name="Total 8 4 2 15" xfId="24553" xr:uid="{00000000-0005-0000-0000-0000EE5F0000}"/>
    <cellStyle name="Total 8 4 2 15 2" xfId="24554" xr:uid="{00000000-0005-0000-0000-0000EF5F0000}"/>
    <cellStyle name="Total 8 4 2 16" xfId="24555" xr:uid="{00000000-0005-0000-0000-0000F05F0000}"/>
    <cellStyle name="Total 8 4 2 16 2" xfId="24556" xr:uid="{00000000-0005-0000-0000-0000F15F0000}"/>
    <cellStyle name="Total 8 4 2 17" xfId="24557" xr:uid="{00000000-0005-0000-0000-0000F25F0000}"/>
    <cellStyle name="Total 8 4 2 17 2" xfId="24558" xr:uid="{00000000-0005-0000-0000-0000F35F0000}"/>
    <cellStyle name="Total 8 4 2 18" xfId="24559" xr:uid="{00000000-0005-0000-0000-0000F45F0000}"/>
    <cellStyle name="Total 8 4 2 18 2" xfId="24560" xr:uid="{00000000-0005-0000-0000-0000F55F0000}"/>
    <cellStyle name="Total 8 4 2 19" xfId="24561" xr:uid="{00000000-0005-0000-0000-0000F65F0000}"/>
    <cellStyle name="Total 8 4 2 2" xfId="24562" xr:uid="{00000000-0005-0000-0000-0000F75F0000}"/>
    <cellStyle name="Total 8 4 2 2 2" xfId="24563" xr:uid="{00000000-0005-0000-0000-0000F85F0000}"/>
    <cellStyle name="Total 8 4 2 3" xfId="24564" xr:uid="{00000000-0005-0000-0000-0000F95F0000}"/>
    <cellStyle name="Total 8 4 2 3 2" xfId="24565" xr:uid="{00000000-0005-0000-0000-0000FA5F0000}"/>
    <cellStyle name="Total 8 4 2 4" xfId="24566" xr:uid="{00000000-0005-0000-0000-0000FB5F0000}"/>
    <cellStyle name="Total 8 4 2 4 2" xfId="24567" xr:uid="{00000000-0005-0000-0000-0000FC5F0000}"/>
    <cellStyle name="Total 8 4 2 5" xfId="24568" xr:uid="{00000000-0005-0000-0000-0000FD5F0000}"/>
    <cellStyle name="Total 8 4 2 5 2" xfId="24569" xr:uid="{00000000-0005-0000-0000-0000FE5F0000}"/>
    <cellStyle name="Total 8 4 2 6" xfId="24570" xr:uid="{00000000-0005-0000-0000-0000FF5F0000}"/>
    <cellStyle name="Total 8 4 2 6 2" xfId="24571" xr:uid="{00000000-0005-0000-0000-000000600000}"/>
    <cellStyle name="Total 8 4 2 7" xfId="24572" xr:uid="{00000000-0005-0000-0000-000001600000}"/>
    <cellStyle name="Total 8 4 2 7 2" xfId="24573" xr:uid="{00000000-0005-0000-0000-000002600000}"/>
    <cellStyle name="Total 8 4 2 8" xfId="24574" xr:uid="{00000000-0005-0000-0000-000003600000}"/>
    <cellStyle name="Total 8 4 2 8 2" xfId="24575" xr:uid="{00000000-0005-0000-0000-000004600000}"/>
    <cellStyle name="Total 8 4 2 9" xfId="24576" xr:uid="{00000000-0005-0000-0000-000005600000}"/>
    <cellStyle name="Total 8 4 2 9 2" xfId="24577" xr:uid="{00000000-0005-0000-0000-000006600000}"/>
    <cellStyle name="Total 8 4 20" xfId="24578" xr:uid="{00000000-0005-0000-0000-000007600000}"/>
    <cellStyle name="Total 8 4 3" xfId="24579" xr:uid="{00000000-0005-0000-0000-000008600000}"/>
    <cellStyle name="Total 8 4 3 10" xfId="24580" xr:uid="{00000000-0005-0000-0000-000009600000}"/>
    <cellStyle name="Total 8 4 3 10 2" xfId="24581" xr:uid="{00000000-0005-0000-0000-00000A600000}"/>
    <cellStyle name="Total 8 4 3 11" xfId="24582" xr:uid="{00000000-0005-0000-0000-00000B600000}"/>
    <cellStyle name="Total 8 4 3 11 2" xfId="24583" xr:uid="{00000000-0005-0000-0000-00000C600000}"/>
    <cellStyle name="Total 8 4 3 12" xfId="24584" xr:uid="{00000000-0005-0000-0000-00000D600000}"/>
    <cellStyle name="Total 8 4 3 12 2" xfId="24585" xr:uid="{00000000-0005-0000-0000-00000E600000}"/>
    <cellStyle name="Total 8 4 3 13" xfId="24586" xr:uid="{00000000-0005-0000-0000-00000F600000}"/>
    <cellStyle name="Total 8 4 3 13 2" xfId="24587" xr:uid="{00000000-0005-0000-0000-000010600000}"/>
    <cellStyle name="Total 8 4 3 14" xfId="24588" xr:uid="{00000000-0005-0000-0000-000011600000}"/>
    <cellStyle name="Total 8 4 3 14 2" xfId="24589" xr:uid="{00000000-0005-0000-0000-000012600000}"/>
    <cellStyle name="Total 8 4 3 15" xfId="24590" xr:uid="{00000000-0005-0000-0000-000013600000}"/>
    <cellStyle name="Total 8 4 3 15 2" xfId="24591" xr:uid="{00000000-0005-0000-0000-000014600000}"/>
    <cellStyle name="Total 8 4 3 16" xfId="24592" xr:uid="{00000000-0005-0000-0000-000015600000}"/>
    <cellStyle name="Total 8 4 3 16 2" xfId="24593" xr:uid="{00000000-0005-0000-0000-000016600000}"/>
    <cellStyle name="Total 8 4 3 17" xfId="24594" xr:uid="{00000000-0005-0000-0000-000017600000}"/>
    <cellStyle name="Total 8 4 3 17 2" xfId="24595" xr:uid="{00000000-0005-0000-0000-000018600000}"/>
    <cellStyle name="Total 8 4 3 18" xfId="24596" xr:uid="{00000000-0005-0000-0000-000019600000}"/>
    <cellStyle name="Total 8 4 3 18 2" xfId="24597" xr:uid="{00000000-0005-0000-0000-00001A600000}"/>
    <cellStyle name="Total 8 4 3 19" xfId="24598" xr:uid="{00000000-0005-0000-0000-00001B600000}"/>
    <cellStyle name="Total 8 4 3 2" xfId="24599" xr:uid="{00000000-0005-0000-0000-00001C600000}"/>
    <cellStyle name="Total 8 4 3 2 2" xfId="24600" xr:uid="{00000000-0005-0000-0000-00001D600000}"/>
    <cellStyle name="Total 8 4 3 3" xfId="24601" xr:uid="{00000000-0005-0000-0000-00001E600000}"/>
    <cellStyle name="Total 8 4 3 3 2" xfId="24602" xr:uid="{00000000-0005-0000-0000-00001F600000}"/>
    <cellStyle name="Total 8 4 3 4" xfId="24603" xr:uid="{00000000-0005-0000-0000-000020600000}"/>
    <cellStyle name="Total 8 4 3 4 2" xfId="24604" xr:uid="{00000000-0005-0000-0000-000021600000}"/>
    <cellStyle name="Total 8 4 3 5" xfId="24605" xr:uid="{00000000-0005-0000-0000-000022600000}"/>
    <cellStyle name="Total 8 4 3 5 2" xfId="24606" xr:uid="{00000000-0005-0000-0000-000023600000}"/>
    <cellStyle name="Total 8 4 3 6" xfId="24607" xr:uid="{00000000-0005-0000-0000-000024600000}"/>
    <cellStyle name="Total 8 4 3 6 2" xfId="24608" xr:uid="{00000000-0005-0000-0000-000025600000}"/>
    <cellStyle name="Total 8 4 3 7" xfId="24609" xr:uid="{00000000-0005-0000-0000-000026600000}"/>
    <cellStyle name="Total 8 4 3 7 2" xfId="24610" xr:uid="{00000000-0005-0000-0000-000027600000}"/>
    <cellStyle name="Total 8 4 3 8" xfId="24611" xr:uid="{00000000-0005-0000-0000-000028600000}"/>
    <cellStyle name="Total 8 4 3 8 2" xfId="24612" xr:uid="{00000000-0005-0000-0000-000029600000}"/>
    <cellStyle name="Total 8 4 3 9" xfId="24613" xr:uid="{00000000-0005-0000-0000-00002A600000}"/>
    <cellStyle name="Total 8 4 3 9 2" xfId="24614" xr:uid="{00000000-0005-0000-0000-00002B600000}"/>
    <cellStyle name="Total 8 4 4" xfId="24615" xr:uid="{00000000-0005-0000-0000-00002C600000}"/>
    <cellStyle name="Total 8 4 4 10" xfId="24616" xr:uid="{00000000-0005-0000-0000-00002D600000}"/>
    <cellStyle name="Total 8 4 4 10 2" xfId="24617" xr:uid="{00000000-0005-0000-0000-00002E600000}"/>
    <cellStyle name="Total 8 4 4 11" xfId="24618" xr:uid="{00000000-0005-0000-0000-00002F600000}"/>
    <cellStyle name="Total 8 4 4 11 2" xfId="24619" xr:uid="{00000000-0005-0000-0000-000030600000}"/>
    <cellStyle name="Total 8 4 4 12" xfId="24620" xr:uid="{00000000-0005-0000-0000-000031600000}"/>
    <cellStyle name="Total 8 4 4 12 2" xfId="24621" xr:uid="{00000000-0005-0000-0000-000032600000}"/>
    <cellStyle name="Total 8 4 4 13" xfId="24622" xr:uid="{00000000-0005-0000-0000-000033600000}"/>
    <cellStyle name="Total 8 4 4 13 2" xfId="24623" xr:uid="{00000000-0005-0000-0000-000034600000}"/>
    <cellStyle name="Total 8 4 4 14" xfId="24624" xr:uid="{00000000-0005-0000-0000-000035600000}"/>
    <cellStyle name="Total 8 4 4 14 2" xfId="24625" xr:uid="{00000000-0005-0000-0000-000036600000}"/>
    <cellStyle name="Total 8 4 4 15" xfId="24626" xr:uid="{00000000-0005-0000-0000-000037600000}"/>
    <cellStyle name="Total 8 4 4 15 2" xfId="24627" xr:uid="{00000000-0005-0000-0000-000038600000}"/>
    <cellStyle name="Total 8 4 4 16" xfId="24628" xr:uid="{00000000-0005-0000-0000-000039600000}"/>
    <cellStyle name="Total 8 4 4 2" xfId="24629" xr:uid="{00000000-0005-0000-0000-00003A600000}"/>
    <cellStyle name="Total 8 4 4 2 2" xfId="24630" xr:uid="{00000000-0005-0000-0000-00003B600000}"/>
    <cellStyle name="Total 8 4 4 3" xfId="24631" xr:uid="{00000000-0005-0000-0000-00003C600000}"/>
    <cellStyle name="Total 8 4 4 3 2" xfId="24632" xr:uid="{00000000-0005-0000-0000-00003D600000}"/>
    <cellStyle name="Total 8 4 4 4" xfId="24633" xr:uid="{00000000-0005-0000-0000-00003E600000}"/>
    <cellStyle name="Total 8 4 4 4 2" xfId="24634" xr:uid="{00000000-0005-0000-0000-00003F600000}"/>
    <cellStyle name="Total 8 4 4 5" xfId="24635" xr:uid="{00000000-0005-0000-0000-000040600000}"/>
    <cellStyle name="Total 8 4 4 5 2" xfId="24636" xr:uid="{00000000-0005-0000-0000-000041600000}"/>
    <cellStyle name="Total 8 4 4 6" xfId="24637" xr:uid="{00000000-0005-0000-0000-000042600000}"/>
    <cellStyle name="Total 8 4 4 6 2" xfId="24638" xr:uid="{00000000-0005-0000-0000-000043600000}"/>
    <cellStyle name="Total 8 4 4 7" xfId="24639" xr:uid="{00000000-0005-0000-0000-000044600000}"/>
    <cellStyle name="Total 8 4 4 7 2" xfId="24640" xr:uid="{00000000-0005-0000-0000-000045600000}"/>
    <cellStyle name="Total 8 4 4 8" xfId="24641" xr:uid="{00000000-0005-0000-0000-000046600000}"/>
    <cellStyle name="Total 8 4 4 8 2" xfId="24642" xr:uid="{00000000-0005-0000-0000-000047600000}"/>
    <cellStyle name="Total 8 4 4 9" xfId="24643" xr:uid="{00000000-0005-0000-0000-000048600000}"/>
    <cellStyle name="Total 8 4 4 9 2" xfId="24644" xr:uid="{00000000-0005-0000-0000-000049600000}"/>
    <cellStyle name="Total 8 4 5" xfId="24645" xr:uid="{00000000-0005-0000-0000-00004A600000}"/>
    <cellStyle name="Total 8 4 5 10" xfId="24646" xr:uid="{00000000-0005-0000-0000-00004B600000}"/>
    <cellStyle name="Total 8 4 5 10 2" xfId="24647" xr:uid="{00000000-0005-0000-0000-00004C600000}"/>
    <cellStyle name="Total 8 4 5 11" xfId="24648" xr:uid="{00000000-0005-0000-0000-00004D600000}"/>
    <cellStyle name="Total 8 4 5 11 2" xfId="24649" xr:uid="{00000000-0005-0000-0000-00004E600000}"/>
    <cellStyle name="Total 8 4 5 12" xfId="24650" xr:uid="{00000000-0005-0000-0000-00004F600000}"/>
    <cellStyle name="Total 8 4 5 12 2" xfId="24651" xr:uid="{00000000-0005-0000-0000-000050600000}"/>
    <cellStyle name="Total 8 4 5 13" xfId="24652" xr:uid="{00000000-0005-0000-0000-000051600000}"/>
    <cellStyle name="Total 8 4 5 13 2" xfId="24653" xr:uid="{00000000-0005-0000-0000-000052600000}"/>
    <cellStyle name="Total 8 4 5 14" xfId="24654" xr:uid="{00000000-0005-0000-0000-000053600000}"/>
    <cellStyle name="Total 8 4 5 14 2" xfId="24655" xr:uid="{00000000-0005-0000-0000-000054600000}"/>
    <cellStyle name="Total 8 4 5 15" xfId="24656" xr:uid="{00000000-0005-0000-0000-000055600000}"/>
    <cellStyle name="Total 8 4 5 15 2" xfId="24657" xr:uid="{00000000-0005-0000-0000-000056600000}"/>
    <cellStyle name="Total 8 4 5 16" xfId="24658" xr:uid="{00000000-0005-0000-0000-000057600000}"/>
    <cellStyle name="Total 8 4 5 2" xfId="24659" xr:uid="{00000000-0005-0000-0000-000058600000}"/>
    <cellStyle name="Total 8 4 5 2 2" xfId="24660" xr:uid="{00000000-0005-0000-0000-000059600000}"/>
    <cellStyle name="Total 8 4 5 3" xfId="24661" xr:uid="{00000000-0005-0000-0000-00005A600000}"/>
    <cellStyle name="Total 8 4 5 3 2" xfId="24662" xr:uid="{00000000-0005-0000-0000-00005B600000}"/>
    <cellStyle name="Total 8 4 5 4" xfId="24663" xr:uid="{00000000-0005-0000-0000-00005C600000}"/>
    <cellStyle name="Total 8 4 5 4 2" xfId="24664" xr:uid="{00000000-0005-0000-0000-00005D600000}"/>
    <cellStyle name="Total 8 4 5 5" xfId="24665" xr:uid="{00000000-0005-0000-0000-00005E600000}"/>
    <cellStyle name="Total 8 4 5 5 2" xfId="24666" xr:uid="{00000000-0005-0000-0000-00005F600000}"/>
    <cellStyle name="Total 8 4 5 6" xfId="24667" xr:uid="{00000000-0005-0000-0000-000060600000}"/>
    <cellStyle name="Total 8 4 5 6 2" xfId="24668" xr:uid="{00000000-0005-0000-0000-000061600000}"/>
    <cellStyle name="Total 8 4 5 7" xfId="24669" xr:uid="{00000000-0005-0000-0000-000062600000}"/>
    <cellStyle name="Total 8 4 5 7 2" xfId="24670" xr:uid="{00000000-0005-0000-0000-000063600000}"/>
    <cellStyle name="Total 8 4 5 8" xfId="24671" xr:uid="{00000000-0005-0000-0000-000064600000}"/>
    <cellStyle name="Total 8 4 5 8 2" xfId="24672" xr:uid="{00000000-0005-0000-0000-000065600000}"/>
    <cellStyle name="Total 8 4 5 9" xfId="24673" xr:uid="{00000000-0005-0000-0000-000066600000}"/>
    <cellStyle name="Total 8 4 5 9 2" xfId="24674" xr:uid="{00000000-0005-0000-0000-000067600000}"/>
    <cellStyle name="Total 8 4 6" xfId="24675" xr:uid="{00000000-0005-0000-0000-000068600000}"/>
    <cellStyle name="Total 8 4 6 10" xfId="24676" xr:uid="{00000000-0005-0000-0000-000069600000}"/>
    <cellStyle name="Total 8 4 6 10 2" xfId="24677" xr:uid="{00000000-0005-0000-0000-00006A600000}"/>
    <cellStyle name="Total 8 4 6 11" xfId="24678" xr:uid="{00000000-0005-0000-0000-00006B600000}"/>
    <cellStyle name="Total 8 4 6 11 2" xfId="24679" xr:uid="{00000000-0005-0000-0000-00006C600000}"/>
    <cellStyle name="Total 8 4 6 12" xfId="24680" xr:uid="{00000000-0005-0000-0000-00006D600000}"/>
    <cellStyle name="Total 8 4 6 12 2" xfId="24681" xr:uid="{00000000-0005-0000-0000-00006E600000}"/>
    <cellStyle name="Total 8 4 6 13" xfId="24682" xr:uid="{00000000-0005-0000-0000-00006F600000}"/>
    <cellStyle name="Total 8 4 6 13 2" xfId="24683" xr:uid="{00000000-0005-0000-0000-000070600000}"/>
    <cellStyle name="Total 8 4 6 14" xfId="24684" xr:uid="{00000000-0005-0000-0000-000071600000}"/>
    <cellStyle name="Total 8 4 6 14 2" xfId="24685" xr:uid="{00000000-0005-0000-0000-000072600000}"/>
    <cellStyle name="Total 8 4 6 15" xfId="24686" xr:uid="{00000000-0005-0000-0000-000073600000}"/>
    <cellStyle name="Total 8 4 6 2" xfId="24687" xr:uid="{00000000-0005-0000-0000-000074600000}"/>
    <cellStyle name="Total 8 4 6 2 2" xfId="24688" xr:uid="{00000000-0005-0000-0000-000075600000}"/>
    <cellStyle name="Total 8 4 6 3" xfId="24689" xr:uid="{00000000-0005-0000-0000-000076600000}"/>
    <cellStyle name="Total 8 4 6 3 2" xfId="24690" xr:uid="{00000000-0005-0000-0000-000077600000}"/>
    <cellStyle name="Total 8 4 6 4" xfId="24691" xr:uid="{00000000-0005-0000-0000-000078600000}"/>
    <cellStyle name="Total 8 4 6 4 2" xfId="24692" xr:uid="{00000000-0005-0000-0000-000079600000}"/>
    <cellStyle name="Total 8 4 6 5" xfId="24693" xr:uid="{00000000-0005-0000-0000-00007A600000}"/>
    <cellStyle name="Total 8 4 6 5 2" xfId="24694" xr:uid="{00000000-0005-0000-0000-00007B600000}"/>
    <cellStyle name="Total 8 4 6 6" xfId="24695" xr:uid="{00000000-0005-0000-0000-00007C600000}"/>
    <cellStyle name="Total 8 4 6 6 2" xfId="24696" xr:uid="{00000000-0005-0000-0000-00007D600000}"/>
    <cellStyle name="Total 8 4 6 7" xfId="24697" xr:uid="{00000000-0005-0000-0000-00007E600000}"/>
    <cellStyle name="Total 8 4 6 7 2" xfId="24698" xr:uid="{00000000-0005-0000-0000-00007F600000}"/>
    <cellStyle name="Total 8 4 6 8" xfId="24699" xr:uid="{00000000-0005-0000-0000-000080600000}"/>
    <cellStyle name="Total 8 4 6 8 2" xfId="24700" xr:uid="{00000000-0005-0000-0000-000081600000}"/>
    <cellStyle name="Total 8 4 6 9" xfId="24701" xr:uid="{00000000-0005-0000-0000-000082600000}"/>
    <cellStyle name="Total 8 4 6 9 2" xfId="24702" xr:uid="{00000000-0005-0000-0000-000083600000}"/>
    <cellStyle name="Total 8 4 7" xfId="24703" xr:uid="{00000000-0005-0000-0000-000084600000}"/>
    <cellStyle name="Total 8 4 7 2" xfId="24704" xr:uid="{00000000-0005-0000-0000-000085600000}"/>
    <cellStyle name="Total 8 4 8" xfId="24705" xr:uid="{00000000-0005-0000-0000-000086600000}"/>
    <cellStyle name="Total 8 4 8 2" xfId="24706" xr:uid="{00000000-0005-0000-0000-000087600000}"/>
    <cellStyle name="Total 8 4 9" xfId="24707" xr:uid="{00000000-0005-0000-0000-000088600000}"/>
    <cellStyle name="Total 8 4 9 2" xfId="24708" xr:uid="{00000000-0005-0000-0000-000089600000}"/>
    <cellStyle name="Total 8 5" xfId="24709" xr:uid="{00000000-0005-0000-0000-00008A600000}"/>
    <cellStyle name="Total 8 5 10" xfId="24710" xr:uid="{00000000-0005-0000-0000-00008B600000}"/>
    <cellStyle name="Total 8 5 10 2" xfId="24711" xr:uid="{00000000-0005-0000-0000-00008C600000}"/>
    <cellStyle name="Total 8 5 11" xfId="24712" xr:uid="{00000000-0005-0000-0000-00008D600000}"/>
    <cellStyle name="Total 8 5 11 2" xfId="24713" xr:uid="{00000000-0005-0000-0000-00008E600000}"/>
    <cellStyle name="Total 8 5 12" xfId="24714" xr:uid="{00000000-0005-0000-0000-00008F600000}"/>
    <cellStyle name="Total 8 5 12 2" xfId="24715" xr:uid="{00000000-0005-0000-0000-000090600000}"/>
    <cellStyle name="Total 8 5 13" xfId="24716" xr:uid="{00000000-0005-0000-0000-000091600000}"/>
    <cellStyle name="Total 8 5 13 2" xfId="24717" xr:uid="{00000000-0005-0000-0000-000092600000}"/>
    <cellStyle name="Total 8 5 14" xfId="24718" xr:uid="{00000000-0005-0000-0000-000093600000}"/>
    <cellStyle name="Total 8 5 14 2" xfId="24719" xr:uid="{00000000-0005-0000-0000-000094600000}"/>
    <cellStyle name="Total 8 5 15" xfId="24720" xr:uid="{00000000-0005-0000-0000-000095600000}"/>
    <cellStyle name="Total 8 5 15 2" xfId="24721" xr:uid="{00000000-0005-0000-0000-000096600000}"/>
    <cellStyle name="Total 8 5 16" xfId="24722" xr:uid="{00000000-0005-0000-0000-000097600000}"/>
    <cellStyle name="Total 8 5 16 2" xfId="24723" xr:uid="{00000000-0005-0000-0000-000098600000}"/>
    <cellStyle name="Total 8 5 17" xfId="24724" xr:uid="{00000000-0005-0000-0000-000099600000}"/>
    <cellStyle name="Total 8 5 17 2" xfId="24725" xr:uid="{00000000-0005-0000-0000-00009A600000}"/>
    <cellStyle name="Total 8 5 18" xfId="24726" xr:uid="{00000000-0005-0000-0000-00009B600000}"/>
    <cellStyle name="Total 8 5 18 2" xfId="24727" xr:uid="{00000000-0005-0000-0000-00009C600000}"/>
    <cellStyle name="Total 8 5 19" xfId="24728" xr:uid="{00000000-0005-0000-0000-00009D600000}"/>
    <cellStyle name="Total 8 5 19 2" xfId="24729" xr:uid="{00000000-0005-0000-0000-00009E600000}"/>
    <cellStyle name="Total 8 5 2" xfId="24730" xr:uid="{00000000-0005-0000-0000-00009F600000}"/>
    <cellStyle name="Total 8 5 2 10" xfId="24731" xr:uid="{00000000-0005-0000-0000-0000A0600000}"/>
    <cellStyle name="Total 8 5 2 10 2" xfId="24732" xr:uid="{00000000-0005-0000-0000-0000A1600000}"/>
    <cellStyle name="Total 8 5 2 11" xfId="24733" xr:uid="{00000000-0005-0000-0000-0000A2600000}"/>
    <cellStyle name="Total 8 5 2 11 2" xfId="24734" xr:uid="{00000000-0005-0000-0000-0000A3600000}"/>
    <cellStyle name="Total 8 5 2 12" xfId="24735" xr:uid="{00000000-0005-0000-0000-0000A4600000}"/>
    <cellStyle name="Total 8 5 2 12 2" xfId="24736" xr:uid="{00000000-0005-0000-0000-0000A5600000}"/>
    <cellStyle name="Total 8 5 2 13" xfId="24737" xr:uid="{00000000-0005-0000-0000-0000A6600000}"/>
    <cellStyle name="Total 8 5 2 13 2" xfId="24738" xr:uid="{00000000-0005-0000-0000-0000A7600000}"/>
    <cellStyle name="Total 8 5 2 14" xfId="24739" xr:uid="{00000000-0005-0000-0000-0000A8600000}"/>
    <cellStyle name="Total 8 5 2 14 2" xfId="24740" xr:uid="{00000000-0005-0000-0000-0000A9600000}"/>
    <cellStyle name="Total 8 5 2 15" xfId="24741" xr:uid="{00000000-0005-0000-0000-0000AA600000}"/>
    <cellStyle name="Total 8 5 2 15 2" xfId="24742" xr:uid="{00000000-0005-0000-0000-0000AB600000}"/>
    <cellStyle name="Total 8 5 2 16" xfId="24743" xr:uid="{00000000-0005-0000-0000-0000AC600000}"/>
    <cellStyle name="Total 8 5 2 16 2" xfId="24744" xr:uid="{00000000-0005-0000-0000-0000AD600000}"/>
    <cellStyle name="Total 8 5 2 17" xfId="24745" xr:uid="{00000000-0005-0000-0000-0000AE600000}"/>
    <cellStyle name="Total 8 5 2 17 2" xfId="24746" xr:uid="{00000000-0005-0000-0000-0000AF600000}"/>
    <cellStyle name="Total 8 5 2 18" xfId="24747" xr:uid="{00000000-0005-0000-0000-0000B0600000}"/>
    <cellStyle name="Total 8 5 2 18 2" xfId="24748" xr:uid="{00000000-0005-0000-0000-0000B1600000}"/>
    <cellStyle name="Total 8 5 2 19" xfId="24749" xr:uid="{00000000-0005-0000-0000-0000B2600000}"/>
    <cellStyle name="Total 8 5 2 2" xfId="24750" xr:uid="{00000000-0005-0000-0000-0000B3600000}"/>
    <cellStyle name="Total 8 5 2 2 2" xfId="24751" xr:uid="{00000000-0005-0000-0000-0000B4600000}"/>
    <cellStyle name="Total 8 5 2 3" xfId="24752" xr:uid="{00000000-0005-0000-0000-0000B5600000}"/>
    <cellStyle name="Total 8 5 2 3 2" xfId="24753" xr:uid="{00000000-0005-0000-0000-0000B6600000}"/>
    <cellStyle name="Total 8 5 2 4" xfId="24754" xr:uid="{00000000-0005-0000-0000-0000B7600000}"/>
    <cellStyle name="Total 8 5 2 4 2" xfId="24755" xr:uid="{00000000-0005-0000-0000-0000B8600000}"/>
    <cellStyle name="Total 8 5 2 5" xfId="24756" xr:uid="{00000000-0005-0000-0000-0000B9600000}"/>
    <cellStyle name="Total 8 5 2 5 2" xfId="24757" xr:uid="{00000000-0005-0000-0000-0000BA600000}"/>
    <cellStyle name="Total 8 5 2 6" xfId="24758" xr:uid="{00000000-0005-0000-0000-0000BB600000}"/>
    <cellStyle name="Total 8 5 2 6 2" xfId="24759" xr:uid="{00000000-0005-0000-0000-0000BC600000}"/>
    <cellStyle name="Total 8 5 2 7" xfId="24760" xr:uid="{00000000-0005-0000-0000-0000BD600000}"/>
    <cellStyle name="Total 8 5 2 7 2" xfId="24761" xr:uid="{00000000-0005-0000-0000-0000BE600000}"/>
    <cellStyle name="Total 8 5 2 8" xfId="24762" xr:uid="{00000000-0005-0000-0000-0000BF600000}"/>
    <cellStyle name="Total 8 5 2 8 2" xfId="24763" xr:uid="{00000000-0005-0000-0000-0000C0600000}"/>
    <cellStyle name="Total 8 5 2 9" xfId="24764" xr:uid="{00000000-0005-0000-0000-0000C1600000}"/>
    <cellStyle name="Total 8 5 2 9 2" xfId="24765" xr:uid="{00000000-0005-0000-0000-0000C2600000}"/>
    <cellStyle name="Total 8 5 20" xfId="24766" xr:uid="{00000000-0005-0000-0000-0000C3600000}"/>
    <cellStyle name="Total 8 5 3" xfId="24767" xr:uid="{00000000-0005-0000-0000-0000C4600000}"/>
    <cellStyle name="Total 8 5 3 10" xfId="24768" xr:uid="{00000000-0005-0000-0000-0000C5600000}"/>
    <cellStyle name="Total 8 5 3 10 2" xfId="24769" xr:uid="{00000000-0005-0000-0000-0000C6600000}"/>
    <cellStyle name="Total 8 5 3 11" xfId="24770" xr:uid="{00000000-0005-0000-0000-0000C7600000}"/>
    <cellStyle name="Total 8 5 3 11 2" xfId="24771" xr:uid="{00000000-0005-0000-0000-0000C8600000}"/>
    <cellStyle name="Total 8 5 3 12" xfId="24772" xr:uid="{00000000-0005-0000-0000-0000C9600000}"/>
    <cellStyle name="Total 8 5 3 12 2" xfId="24773" xr:uid="{00000000-0005-0000-0000-0000CA600000}"/>
    <cellStyle name="Total 8 5 3 13" xfId="24774" xr:uid="{00000000-0005-0000-0000-0000CB600000}"/>
    <cellStyle name="Total 8 5 3 13 2" xfId="24775" xr:uid="{00000000-0005-0000-0000-0000CC600000}"/>
    <cellStyle name="Total 8 5 3 14" xfId="24776" xr:uid="{00000000-0005-0000-0000-0000CD600000}"/>
    <cellStyle name="Total 8 5 3 14 2" xfId="24777" xr:uid="{00000000-0005-0000-0000-0000CE600000}"/>
    <cellStyle name="Total 8 5 3 15" xfId="24778" xr:uid="{00000000-0005-0000-0000-0000CF600000}"/>
    <cellStyle name="Total 8 5 3 15 2" xfId="24779" xr:uid="{00000000-0005-0000-0000-0000D0600000}"/>
    <cellStyle name="Total 8 5 3 16" xfId="24780" xr:uid="{00000000-0005-0000-0000-0000D1600000}"/>
    <cellStyle name="Total 8 5 3 16 2" xfId="24781" xr:uid="{00000000-0005-0000-0000-0000D2600000}"/>
    <cellStyle name="Total 8 5 3 17" xfId="24782" xr:uid="{00000000-0005-0000-0000-0000D3600000}"/>
    <cellStyle name="Total 8 5 3 17 2" xfId="24783" xr:uid="{00000000-0005-0000-0000-0000D4600000}"/>
    <cellStyle name="Total 8 5 3 18" xfId="24784" xr:uid="{00000000-0005-0000-0000-0000D5600000}"/>
    <cellStyle name="Total 8 5 3 2" xfId="24785" xr:uid="{00000000-0005-0000-0000-0000D6600000}"/>
    <cellStyle name="Total 8 5 3 2 2" xfId="24786" xr:uid="{00000000-0005-0000-0000-0000D7600000}"/>
    <cellStyle name="Total 8 5 3 3" xfId="24787" xr:uid="{00000000-0005-0000-0000-0000D8600000}"/>
    <cellStyle name="Total 8 5 3 3 2" xfId="24788" xr:uid="{00000000-0005-0000-0000-0000D9600000}"/>
    <cellStyle name="Total 8 5 3 4" xfId="24789" xr:uid="{00000000-0005-0000-0000-0000DA600000}"/>
    <cellStyle name="Total 8 5 3 4 2" xfId="24790" xr:uid="{00000000-0005-0000-0000-0000DB600000}"/>
    <cellStyle name="Total 8 5 3 5" xfId="24791" xr:uid="{00000000-0005-0000-0000-0000DC600000}"/>
    <cellStyle name="Total 8 5 3 5 2" xfId="24792" xr:uid="{00000000-0005-0000-0000-0000DD600000}"/>
    <cellStyle name="Total 8 5 3 6" xfId="24793" xr:uid="{00000000-0005-0000-0000-0000DE600000}"/>
    <cellStyle name="Total 8 5 3 6 2" xfId="24794" xr:uid="{00000000-0005-0000-0000-0000DF600000}"/>
    <cellStyle name="Total 8 5 3 7" xfId="24795" xr:uid="{00000000-0005-0000-0000-0000E0600000}"/>
    <cellStyle name="Total 8 5 3 7 2" xfId="24796" xr:uid="{00000000-0005-0000-0000-0000E1600000}"/>
    <cellStyle name="Total 8 5 3 8" xfId="24797" xr:uid="{00000000-0005-0000-0000-0000E2600000}"/>
    <cellStyle name="Total 8 5 3 8 2" xfId="24798" xr:uid="{00000000-0005-0000-0000-0000E3600000}"/>
    <cellStyle name="Total 8 5 3 9" xfId="24799" xr:uid="{00000000-0005-0000-0000-0000E4600000}"/>
    <cellStyle name="Total 8 5 3 9 2" xfId="24800" xr:uid="{00000000-0005-0000-0000-0000E5600000}"/>
    <cellStyle name="Total 8 5 4" xfId="24801" xr:uid="{00000000-0005-0000-0000-0000E6600000}"/>
    <cellStyle name="Total 8 5 4 10" xfId="24802" xr:uid="{00000000-0005-0000-0000-0000E7600000}"/>
    <cellStyle name="Total 8 5 4 10 2" xfId="24803" xr:uid="{00000000-0005-0000-0000-0000E8600000}"/>
    <cellStyle name="Total 8 5 4 11" xfId="24804" xr:uid="{00000000-0005-0000-0000-0000E9600000}"/>
    <cellStyle name="Total 8 5 4 11 2" xfId="24805" xr:uid="{00000000-0005-0000-0000-0000EA600000}"/>
    <cellStyle name="Total 8 5 4 12" xfId="24806" xr:uid="{00000000-0005-0000-0000-0000EB600000}"/>
    <cellStyle name="Total 8 5 4 12 2" xfId="24807" xr:uid="{00000000-0005-0000-0000-0000EC600000}"/>
    <cellStyle name="Total 8 5 4 13" xfId="24808" xr:uid="{00000000-0005-0000-0000-0000ED600000}"/>
    <cellStyle name="Total 8 5 4 13 2" xfId="24809" xr:uid="{00000000-0005-0000-0000-0000EE600000}"/>
    <cellStyle name="Total 8 5 4 14" xfId="24810" xr:uid="{00000000-0005-0000-0000-0000EF600000}"/>
    <cellStyle name="Total 8 5 4 14 2" xfId="24811" xr:uid="{00000000-0005-0000-0000-0000F0600000}"/>
    <cellStyle name="Total 8 5 4 15" xfId="24812" xr:uid="{00000000-0005-0000-0000-0000F1600000}"/>
    <cellStyle name="Total 8 5 4 15 2" xfId="24813" xr:uid="{00000000-0005-0000-0000-0000F2600000}"/>
    <cellStyle name="Total 8 5 4 16" xfId="24814" xr:uid="{00000000-0005-0000-0000-0000F3600000}"/>
    <cellStyle name="Total 8 5 4 2" xfId="24815" xr:uid="{00000000-0005-0000-0000-0000F4600000}"/>
    <cellStyle name="Total 8 5 4 2 2" xfId="24816" xr:uid="{00000000-0005-0000-0000-0000F5600000}"/>
    <cellStyle name="Total 8 5 4 3" xfId="24817" xr:uid="{00000000-0005-0000-0000-0000F6600000}"/>
    <cellStyle name="Total 8 5 4 3 2" xfId="24818" xr:uid="{00000000-0005-0000-0000-0000F7600000}"/>
    <cellStyle name="Total 8 5 4 4" xfId="24819" xr:uid="{00000000-0005-0000-0000-0000F8600000}"/>
    <cellStyle name="Total 8 5 4 4 2" xfId="24820" xr:uid="{00000000-0005-0000-0000-0000F9600000}"/>
    <cellStyle name="Total 8 5 4 5" xfId="24821" xr:uid="{00000000-0005-0000-0000-0000FA600000}"/>
    <cellStyle name="Total 8 5 4 5 2" xfId="24822" xr:uid="{00000000-0005-0000-0000-0000FB600000}"/>
    <cellStyle name="Total 8 5 4 6" xfId="24823" xr:uid="{00000000-0005-0000-0000-0000FC600000}"/>
    <cellStyle name="Total 8 5 4 6 2" xfId="24824" xr:uid="{00000000-0005-0000-0000-0000FD600000}"/>
    <cellStyle name="Total 8 5 4 7" xfId="24825" xr:uid="{00000000-0005-0000-0000-0000FE600000}"/>
    <cellStyle name="Total 8 5 4 7 2" xfId="24826" xr:uid="{00000000-0005-0000-0000-0000FF600000}"/>
    <cellStyle name="Total 8 5 4 8" xfId="24827" xr:uid="{00000000-0005-0000-0000-000000610000}"/>
    <cellStyle name="Total 8 5 4 8 2" xfId="24828" xr:uid="{00000000-0005-0000-0000-000001610000}"/>
    <cellStyle name="Total 8 5 4 9" xfId="24829" xr:uid="{00000000-0005-0000-0000-000002610000}"/>
    <cellStyle name="Total 8 5 4 9 2" xfId="24830" xr:uid="{00000000-0005-0000-0000-000003610000}"/>
    <cellStyle name="Total 8 5 5" xfId="24831" xr:uid="{00000000-0005-0000-0000-000004610000}"/>
    <cellStyle name="Total 8 5 5 10" xfId="24832" xr:uid="{00000000-0005-0000-0000-000005610000}"/>
    <cellStyle name="Total 8 5 5 10 2" xfId="24833" xr:uid="{00000000-0005-0000-0000-000006610000}"/>
    <cellStyle name="Total 8 5 5 11" xfId="24834" xr:uid="{00000000-0005-0000-0000-000007610000}"/>
    <cellStyle name="Total 8 5 5 11 2" xfId="24835" xr:uid="{00000000-0005-0000-0000-000008610000}"/>
    <cellStyle name="Total 8 5 5 12" xfId="24836" xr:uid="{00000000-0005-0000-0000-000009610000}"/>
    <cellStyle name="Total 8 5 5 12 2" xfId="24837" xr:uid="{00000000-0005-0000-0000-00000A610000}"/>
    <cellStyle name="Total 8 5 5 13" xfId="24838" xr:uid="{00000000-0005-0000-0000-00000B610000}"/>
    <cellStyle name="Total 8 5 5 13 2" xfId="24839" xr:uid="{00000000-0005-0000-0000-00000C610000}"/>
    <cellStyle name="Total 8 5 5 14" xfId="24840" xr:uid="{00000000-0005-0000-0000-00000D610000}"/>
    <cellStyle name="Total 8 5 5 14 2" xfId="24841" xr:uid="{00000000-0005-0000-0000-00000E610000}"/>
    <cellStyle name="Total 8 5 5 15" xfId="24842" xr:uid="{00000000-0005-0000-0000-00000F610000}"/>
    <cellStyle name="Total 8 5 5 15 2" xfId="24843" xr:uid="{00000000-0005-0000-0000-000010610000}"/>
    <cellStyle name="Total 8 5 5 16" xfId="24844" xr:uid="{00000000-0005-0000-0000-000011610000}"/>
    <cellStyle name="Total 8 5 5 2" xfId="24845" xr:uid="{00000000-0005-0000-0000-000012610000}"/>
    <cellStyle name="Total 8 5 5 2 2" xfId="24846" xr:uid="{00000000-0005-0000-0000-000013610000}"/>
    <cellStyle name="Total 8 5 5 3" xfId="24847" xr:uid="{00000000-0005-0000-0000-000014610000}"/>
    <cellStyle name="Total 8 5 5 3 2" xfId="24848" xr:uid="{00000000-0005-0000-0000-000015610000}"/>
    <cellStyle name="Total 8 5 5 4" xfId="24849" xr:uid="{00000000-0005-0000-0000-000016610000}"/>
    <cellStyle name="Total 8 5 5 4 2" xfId="24850" xr:uid="{00000000-0005-0000-0000-000017610000}"/>
    <cellStyle name="Total 8 5 5 5" xfId="24851" xr:uid="{00000000-0005-0000-0000-000018610000}"/>
    <cellStyle name="Total 8 5 5 5 2" xfId="24852" xr:uid="{00000000-0005-0000-0000-000019610000}"/>
    <cellStyle name="Total 8 5 5 6" xfId="24853" xr:uid="{00000000-0005-0000-0000-00001A610000}"/>
    <cellStyle name="Total 8 5 5 6 2" xfId="24854" xr:uid="{00000000-0005-0000-0000-00001B610000}"/>
    <cellStyle name="Total 8 5 5 7" xfId="24855" xr:uid="{00000000-0005-0000-0000-00001C610000}"/>
    <cellStyle name="Total 8 5 5 7 2" xfId="24856" xr:uid="{00000000-0005-0000-0000-00001D610000}"/>
    <cellStyle name="Total 8 5 5 8" xfId="24857" xr:uid="{00000000-0005-0000-0000-00001E610000}"/>
    <cellStyle name="Total 8 5 5 8 2" xfId="24858" xr:uid="{00000000-0005-0000-0000-00001F610000}"/>
    <cellStyle name="Total 8 5 5 9" xfId="24859" xr:uid="{00000000-0005-0000-0000-000020610000}"/>
    <cellStyle name="Total 8 5 5 9 2" xfId="24860" xr:uid="{00000000-0005-0000-0000-000021610000}"/>
    <cellStyle name="Total 8 5 6" xfId="24861" xr:uid="{00000000-0005-0000-0000-000022610000}"/>
    <cellStyle name="Total 8 5 6 10" xfId="24862" xr:uid="{00000000-0005-0000-0000-000023610000}"/>
    <cellStyle name="Total 8 5 6 10 2" xfId="24863" xr:uid="{00000000-0005-0000-0000-000024610000}"/>
    <cellStyle name="Total 8 5 6 11" xfId="24864" xr:uid="{00000000-0005-0000-0000-000025610000}"/>
    <cellStyle name="Total 8 5 6 11 2" xfId="24865" xr:uid="{00000000-0005-0000-0000-000026610000}"/>
    <cellStyle name="Total 8 5 6 12" xfId="24866" xr:uid="{00000000-0005-0000-0000-000027610000}"/>
    <cellStyle name="Total 8 5 6 12 2" xfId="24867" xr:uid="{00000000-0005-0000-0000-000028610000}"/>
    <cellStyle name="Total 8 5 6 13" xfId="24868" xr:uid="{00000000-0005-0000-0000-000029610000}"/>
    <cellStyle name="Total 8 5 6 13 2" xfId="24869" xr:uid="{00000000-0005-0000-0000-00002A610000}"/>
    <cellStyle name="Total 8 5 6 14" xfId="24870" xr:uid="{00000000-0005-0000-0000-00002B610000}"/>
    <cellStyle name="Total 8 5 6 14 2" xfId="24871" xr:uid="{00000000-0005-0000-0000-00002C610000}"/>
    <cellStyle name="Total 8 5 6 15" xfId="24872" xr:uid="{00000000-0005-0000-0000-00002D610000}"/>
    <cellStyle name="Total 8 5 6 2" xfId="24873" xr:uid="{00000000-0005-0000-0000-00002E610000}"/>
    <cellStyle name="Total 8 5 6 2 2" xfId="24874" xr:uid="{00000000-0005-0000-0000-00002F610000}"/>
    <cellStyle name="Total 8 5 6 3" xfId="24875" xr:uid="{00000000-0005-0000-0000-000030610000}"/>
    <cellStyle name="Total 8 5 6 3 2" xfId="24876" xr:uid="{00000000-0005-0000-0000-000031610000}"/>
    <cellStyle name="Total 8 5 6 4" xfId="24877" xr:uid="{00000000-0005-0000-0000-000032610000}"/>
    <cellStyle name="Total 8 5 6 4 2" xfId="24878" xr:uid="{00000000-0005-0000-0000-000033610000}"/>
    <cellStyle name="Total 8 5 6 5" xfId="24879" xr:uid="{00000000-0005-0000-0000-000034610000}"/>
    <cellStyle name="Total 8 5 6 5 2" xfId="24880" xr:uid="{00000000-0005-0000-0000-000035610000}"/>
    <cellStyle name="Total 8 5 6 6" xfId="24881" xr:uid="{00000000-0005-0000-0000-000036610000}"/>
    <cellStyle name="Total 8 5 6 6 2" xfId="24882" xr:uid="{00000000-0005-0000-0000-000037610000}"/>
    <cellStyle name="Total 8 5 6 7" xfId="24883" xr:uid="{00000000-0005-0000-0000-000038610000}"/>
    <cellStyle name="Total 8 5 6 7 2" xfId="24884" xr:uid="{00000000-0005-0000-0000-000039610000}"/>
    <cellStyle name="Total 8 5 6 8" xfId="24885" xr:uid="{00000000-0005-0000-0000-00003A610000}"/>
    <cellStyle name="Total 8 5 6 8 2" xfId="24886" xr:uid="{00000000-0005-0000-0000-00003B610000}"/>
    <cellStyle name="Total 8 5 6 9" xfId="24887" xr:uid="{00000000-0005-0000-0000-00003C610000}"/>
    <cellStyle name="Total 8 5 6 9 2" xfId="24888" xr:uid="{00000000-0005-0000-0000-00003D610000}"/>
    <cellStyle name="Total 8 5 7" xfId="24889" xr:uid="{00000000-0005-0000-0000-00003E610000}"/>
    <cellStyle name="Total 8 5 7 2" xfId="24890" xr:uid="{00000000-0005-0000-0000-00003F610000}"/>
    <cellStyle name="Total 8 5 8" xfId="24891" xr:uid="{00000000-0005-0000-0000-000040610000}"/>
    <cellStyle name="Total 8 5 8 2" xfId="24892" xr:uid="{00000000-0005-0000-0000-000041610000}"/>
    <cellStyle name="Total 8 5 9" xfId="24893" xr:uid="{00000000-0005-0000-0000-000042610000}"/>
    <cellStyle name="Total 8 5 9 2" xfId="24894" xr:uid="{00000000-0005-0000-0000-000043610000}"/>
    <cellStyle name="Total 8 6" xfId="24895" xr:uid="{00000000-0005-0000-0000-000044610000}"/>
    <cellStyle name="Total 8 6 10" xfId="24896" xr:uid="{00000000-0005-0000-0000-000045610000}"/>
    <cellStyle name="Total 8 6 10 2" xfId="24897" xr:uid="{00000000-0005-0000-0000-000046610000}"/>
    <cellStyle name="Total 8 6 11" xfId="24898" xr:uid="{00000000-0005-0000-0000-000047610000}"/>
    <cellStyle name="Total 8 6 11 2" xfId="24899" xr:uid="{00000000-0005-0000-0000-000048610000}"/>
    <cellStyle name="Total 8 6 12" xfId="24900" xr:uid="{00000000-0005-0000-0000-000049610000}"/>
    <cellStyle name="Total 8 6 12 2" xfId="24901" xr:uid="{00000000-0005-0000-0000-00004A610000}"/>
    <cellStyle name="Total 8 6 13" xfId="24902" xr:uid="{00000000-0005-0000-0000-00004B610000}"/>
    <cellStyle name="Total 8 6 13 2" xfId="24903" xr:uid="{00000000-0005-0000-0000-00004C610000}"/>
    <cellStyle name="Total 8 6 14" xfId="24904" xr:uid="{00000000-0005-0000-0000-00004D610000}"/>
    <cellStyle name="Total 8 6 14 2" xfId="24905" xr:uid="{00000000-0005-0000-0000-00004E610000}"/>
    <cellStyle name="Total 8 6 15" xfId="24906" xr:uid="{00000000-0005-0000-0000-00004F610000}"/>
    <cellStyle name="Total 8 6 15 2" xfId="24907" xr:uid="{00000000-0005-0000-0000-000050610000}"/>
    <cellStyle name="Total 8 6 16" xfId="24908" xr:uid="{00000000-0005-0000-0000-000051610000}"/>
    <cellStyle name="Total 8 6 16 2" xfId="24909" xr:uid="{00000000-0005-0000-0000-000052610000}"/>
    <cellStyle name="Total 8 6 17" xfId="24910" xr:uid="{00000000-0005-0000-0000-000053610000}"/>
    <cellStyle name="Total 8 6 17 2" xfId="24911" xr:uid="{00000000-0005-0000-0000-000054610000}"/>
    <cellStyle name="Total 8 6 18" xfId="24912" xr:uid="{00000000-0005-0000-0000-000055610000}"/>
    <cellStyle name="Total 8 6 18 2" xfId="24913" xr:uid="{00000000-0005-0000-0000-000056610000}"/>
    <cellStyle name="Total 8 6 19" xfId="24914" xr:uid="{00000000-0005-0000-0000-000057610000}"/>
    <cellStyle name="Total 8 6 2" xfId="24915" xr:uid="{00000000-0005-0000-0000-000058610000}"/>
    <cellStyle name="Total 8 6 2 10" xfId="24916" xr:uid="{00000000-0005-0000-0000-000059610000}"/>
    <cellStyle name="Total 8 6 2 10 2" xfId="24917" xr:uid="{00000000-0005-0000-0000-00005A610000}"/>
    <cellStyle name="Total 8 6 2 11" xfId="24918" xr:uid="{00000000-0005-0000-0000-00005B610000}"/>
    <cellStyle name="Total 8 6 2 11 2" xfId="24919" xr:uid="{00000000-0005-0000-0000-00005C610000}"/>
    <cellStyle name="Total 8 6 2 12" xfId="24920" xr:uid="{00000000-0005-0000-0000-00005D610000}"/>
    <cellStyle name="Total 8 6 2 12 2" xfId="24921" xr:uid="{00000000-0005-0000-0000-00005E610000}"/>
    <cellStyle name="Total 8 6 2 13" xfId="24922" xr:uid="{00000000-0005-0000-0000-00005F610000}"/>
    <cellStyle name="Total 8 6 2 13 2" xfId="24923" xr:uid="{00000000-0005-0000-0000-000060610000}"/>
    <cellStyle name="Total 8 6 2 14" xfId="24924" xr:uid="{00000000-0005-0000-0000-000061610000}"/>
    <cellStyle name="Total 8 6 2 14 2" xfId="24925" xr:uid="{00000000-0005-0000-0000-000062610000}"/>
    <cellStyle name="Total 8 6 2 15" xfId="24926" xr:uid="{00000000-0005-0000-0000-000063610000}"/>
    <cellStyle name="Total 8 6 2 15 2" xfId="24927" xr:uid="{00000000-0005-0000-0000-000064610000}"/>
    <cellStyle name="Total 8 6 2 16" xfId="24928" xr:uid="{00000000-0005-0000-0000-000065610000}"/>
    <cellStyle name="Total 8 6 2 16 2" xfId="24929" xr:uid="{00000000-0005-0000-0000-000066610000}"/>
    <cellStyle name="Total 8 6 2 17" xfId="24930" xr:uid="{00000000-0005-0000-0000-000067610000}"/>
    <cellStyle name="Total 8 6 2 17 2" xfId="24931" xr:uid="{00000000-0005-0000-0000-000068610000}"/>
    <cellStyle name="Total 8 6 2 18" xfId="24932" xr:uid="{00000000-0005-0000-0000-000069610000}"/>
    <cellStyle name="Total 8 6 2 2" xfId="24933" xr:uid="{00000000-0005-0000-0000-00006A610000}"/>
    <cellStyle name="Total 8 6 2 2 2" xfId="24934" xr:uid="{00000000-0005-0000-0000-00006B610000}"/>
    <cellStyle name="Total 8 6 2 3" xfId="24935" xr:uid="{00000000-0005-0000-0000-00006C610000}"/>
    <cellStyle name="Total 8 6 2 3 2" xfId="24936" xr:uid="{00000000-0005-0000-0000-00006D610000}"/>
    <cellStyle name="Total 8 6 2 4" xfId="24937" xr:uid="{00000000-0005-0000-0000-00006E610000}"/>
    <cellStyle name="Total 8 6 2 4 2" xfId="24938" xr:uid="{00000000-0005-0000-0000-00006F610000}"/>
    <cellStyle name="Total 8 6 2 5" xfId="24939" xr:uid="{00000000-0005-0000-0000-000070610000}"/>
    <cellStyle name="Total 8 6 2 5 2" xfId="24940" xr:uid="{00000000-0005-0000-0000-000071610000}"/>
    <cellStyle name="Total 8 6 2 6" xfId="24941" xr:uid="{00000000-0005-0000-0000-000072610000}"/>
    <cellStyle name="Total 8 6 2 6 2" xfId="24942" xr:uid="{00000000-0005-0000-0000-000073610000}"/>
    <cellStyle name="Total 8 6 2 7" xfId="24943" xr:uid="{00000000-0005-0000-0000-000074610000}"/>
    <cellStyle name="Total 8 6 2 7 2" xfId="24944" xr:uid="{00000000-0005-0000-0000-000075610000}"/>
    <cellStyle name="Total 8 6 2 8" xfId="24945" xr:uid="{00000000-0005-0000-0000-000076610000}"/>
    <cellStyle name="Total 8 6 2 8 2" xfId="24946" xr:uid="{00000000-0005-0000-0000-000077610000}"/>
    <cellStyle name="Total 8 6 2 9" xfId="24947" xr:uid="{00000000-0005-0000-0000-000078610000}"/>
    <cellStyle name="Total 8 6 2 9 2" xfId="24948" xr:uid="{00000000-0005-0000-0000-000079610000}"/>
    <cellStyle name="Total 8 6 3" xfId="24949" xr:uid="{00000000-0005-0000-0000-00007A610000}"/>
    <cellStyle name="Total 8 6 3 10" xfId="24950" xr:uid="{00000000-0005-0000-0000-00007B610000}"/>
    <cellStyle name="Total 8 6 3 10 2" xfId="24951" xr:uid="{00000000-0005-0000-0000-00007C610000}"/>
    <cellStyle name="Total 8 6 3 11" xfId="24952" xr:uid="{00000000-0005-0000-0000-00007D610000}"/>
    <cellStyle name="Total 8 6 3 11 2" xfId="24953" xr:uid="{00000000-0005-0000-0000-00007E610000}"/>
    <cellStyle name="Total 8 6 3 12" xfId="24954" xr:uid="{00000000-0005-0000-0000-00007F610000}"/>
    <cellStyle name="Total 8 6 3 12 2" xfId="24955" xr:uid="{00000000-0005-0000-0000-000080610000}"/>
    <cellStyle name="Total 8 6 3 13" xfId="24956" xr:uid="{00000000-0005-0000-0000-000081610000}"/>
    <cellStyle name="Total 8 6 3 13 2" xfId="24957" xr:uid="{00000000-0005-0000-0000-000082610000}"/>
    <cellStyle name="Total 8 6 3 14" xfId="24958" xr:uid="{00000000-0005-0000-0000-000083610000}"/>
    <cellStyle name="Total 8 6 3 14 2" xfId="24959" xr:uid="{00000000-0005-0000-0000-000084610000}"/>
    <cellStyle name="Total 8 6 3 15" xfId="24960" xr:uid="{00000000-0005-0000-0000-000085610000}"/>
    <cellStyle name="Total 8 6 3 15 2" xfId="24961" xr:uid="{00000000-0005-0000-0000-000086610000}"/>
    <cellStyle name="Total 8 6 3 16" xfId="24962" xr:uid="{00000000-0005-0000-0000-000087610000}"/>
    <cellStyle name="Total 8 6 3 2" xfId="24963" xr:uid="{00000000-0005-0000-0000-000088610000}"/>
    <cellStyle name="Total 8 6 3 2 2" xfId="24964" xr:uid="{00000000-0005-0000-0000-000089610000}"/>
    <cellStyle name="Total 8 6 3 3" xfId="24965" xr:uid="{00000000-0005-0000-0000-00008A610000}"/>
    <cellStyle name="Total 8 6 3 3 2" xfId="24966" xr:uid="{00000000-0005-0000-0000-00008B610000}"/>
    <cellStyle name="Total 8 6 3 4" xfId="24967" xr:uid="{00000000-0005-0000-0000-00008C610000}"/>
    <cellStyle name="Total 8 6 3 4 2" xfId="24968" xr:uid="{00000000-0005-0000-0000-00008D610000}"/>
    <cellStyle name="Total 8 6 3 5" xfId="24969" xr:uid="{00000000-0005-0000-0000-00008E610000}"/>
    <cellStyle name="Total 8 6 3 5 2" xfId="24970" xr:uid="{00000000-0005-0000-0000-00008F610000}"/>
    <cellStyle name="Total 8 6 3 6" xfId="24971" xr:uid="{00000000-0005-0000-0000-000090610000}"/>
    <cellStyle name="Total 8 6 3 6 2" xfId="24972" xr:uid="{00000000-0005-0000-0000-000091610000}"/>
    <cellStyle name="Total 8 6 3 7" xfId="24973" xr:uid="{00000000-0005-0000-0000-000092610000}"/>
    <cellStyle name="Total 8 6 3 7 2" xfId="24974" xr:uid="{00000000-0005-0000-0000-000093610000}"/>
    <cellStyle name="Total 8 6 3 8" xfId="24975" xr:uid="{00000000-0005-0000-0000-000094610000}"/>
    <cellStyle name="Total 8 6 3 8 2" xfId="24976" xr:uid="{00000000-0005-0000-0000-000095610000}"/>
    <cellStyle name="Total 8 6 3 9" xfId="24977" xr:uid="{00000000-0005-0000-0000-000096610000}"/>
    <cellStyle name="Total 8 6 3 9 2" xfId="24978" xr:uid="{00000000-0005-0000-0000-000097610000}"/>
    <cellStyle name="Total 8 6 4" xfId="24979" xr:uid="{00000000-0005-0000-0000-000098610000}"/>
    <cellStyle name="Total 8 6 4 10" xfId="24980" xr:uid="{00000000-0005-0000-0000-000099610000}"/>
    <cellStyle name="Total 8 6 4 10 2" xfId="24981" xr:uid="{00000000-0005-0000-0000-00009A610000}"/>
    <cellStyle name="Total 8 6 4 11" xfId="24982" xr:uid="{00000000-0005-0000-0000-00009B610000}"/>
    <cellStyle name="Total 8 6 4 11 2" xfId="24983" xr:uid="{00000000-0005-0000-0000-00009C610000}"/>
    <cellStyle name="Total 8 6 4 12" xfId="24984" xr:uid="{00000000-0005-0000-0000-00009D610000}"/>
    <cellStyle name="Total 8 6 4 12 2" xfId="24985" xr:uid="{00000000-0005-0000-0000-00009E610000}"/>
    <cellStyle name="Total 8 6 4 13" xfId="24986" xr:uid="{00000000-0005-0000-0000-00009F610000}"/>
    <cellStyle name="Total 8 6 4 13 2" xfId="24987" xr:uid="{00000000-0005-0000-0000-0000A0610000}"/>
    <cellStyle name="Total 8 6 4 14" xfId="24988" xr:uid="{00000000-0005-0000-0000-0000A1610000}"/>
    <cellStyle name="Total 8 6 4 14 2" xfId="24989" xr:uid="{00000000-0005-0000-0000-0000A2610000}"/>
    <cellStyle name="Total 8 6 4 15" xfId="24990" xr:uid="{00000000-0005-0000-0000-0000A3610000}"/>
    <cellStyle name="Total 8 6 4 15 2" xfId="24991" xr:uid="{00000000-0005-0000-0000-0000A4610000}"/>
    <cellStyle name="Total 8 6 4 16" xfId="24992" xr:uid="{00000000-0005-0000-0000-0000A5610000}"/>
    <cellStyle name="Total 8 6 4 2" xfId="24993" xr:uid="{00000000-0005-0000-0000-0000A6610000}"/>
    <cellStyle name="Total 8 6 4 2 2" xfId="24994" xr:uid="{00000000-0005-0000-0000-0000A7610000}"/>
    <cellStyle name="Total 8 6 4 3" xfId="24995" xr:uid="{00000000-0005-0000-0000-0000A8610000}"/>
    <cellStyle name="Total 8 6 4 3 2" xfId="24996" xr:uid="{00000000-0005-0000-0000-0000A9610000}"/>
    <cellStyle name="Total 8 6 4 4" xfId="24997" xr:uid="{00000000-0005-0000-0000-0000AA610000}"/>
    <cellStyle name="Total 8 6 4 4 2" xfId="24998" xr:uid="{00000000-0005-0000-0000-0000AB610000}"/>
    <cellStyle name="Total 8 6 4 5" xfId="24999" xr:uid="{00000000-0005-0000-0000-0000AC610000}"/>
    <cellStyle name="Total 8 6 4 5 2" xfId="25000" xr:uid="{00000000-0005-0000-0000-0000AD610000}"/>
    <cellStyle name="Total 8 6 4 6" xfId="25001" xr:uid="{00000000-0005-0000-0000-0000AE610000}"/>
    <cellStyle name="Total 8 6 4 6 2" xfId="25002" xr:uid="{00000000-0005-0000-0000-0000AF610000}"/>
    <cellStyle name="Total 8 6 4 7" xfId="25003" xr:uid="{00000000-0005-0000-0000-0000B0610000}"/>
    <cellStyle name="Total 8 6 4 7 2" xfId="25004" xr:uid="{00000000-0005-0000-0000-0000B1610000}"/>
    <cellStyle name="Total 8 6 4 8" xfId="25005" xr:uid="{00000000-0005-0000-0000-0000B2610000}"/>
    <cellStyle name="Total 8 6 4 8 2" xfId="25006" xr:uid="{00000000-0005-0000-0000-0000B3610000}"/>
    <cellStyle name="Total 8 6 4 9" xfId="25007" xr:uid="{00000000-0005-0000-0000-0000B4610000}"/>
    <cellStyle name="Total 8 6 4 9 2" xfId="25008" xr:uid="{00000000-0005-0000-0000-0000B5610000}"/>
    <cellStyle name="Total 8 6 5" xfId="25009" xr:uid="{00000000-0005-0000-0000-0000B6610000}"/>
    <cellStyle name="Total 8 6 5 10" xfId="25010" xr:uid="{00000000-0005-0000-0000-0000B7610000}"/>
    <cellStyle name="Total 8 6 5 10 2" xfId="25011" xr:uid="{00000000-0005-0000-0000-0000B8610000}"/>
    <cellStyle name="Total 8 6 5 11" xfId="25012" xr:uid="{00000000-0005-0000-0000-0000B9610000}"/>
    <cellStyle name="Total 8 6 5 11 2" xfId="25013" xr:uid="{00000000-0005-0000-0000-0000BA610000}"/>
    <cellStyle name="Total 8 6 5 12" xfId="25014" xr:uid="{00000000-0005-0000-0000-0000BB610000}"/>
    <cellStyle name="Total 8 6 5 12 2" xfId="25015" xr:uid="{00000000-0005-0000-0000-0000BC610000}"/>
    <cellStyle name="Total 8 6 5 13" xfId="25016" xr:uid="{00000000-0005-0000-0000-0000BD610000}"/>
    <cellStyle name="Total 8 6 5 13 2" xfId="25017" xr:uid="{00000000-0005-0000-0000-0000BE610000}"/>
    <cellStyle name="Total 8 6 5 14" xfId="25018" xr:uid="{00000000-0005-0000-0000-0000BF610000}"/>
    <cellStyle name="Total 8 6 5 14 2" xfId="25019" xr:uid="{00000000-0005-0000-0000-0000C0610000}"/>
    <cellStyle name="Total 8 6 5 15" xfId="25020" xr:uid="{00000000-0005-0000-0000-0000C1610000}"/>
    <cellStyle name="Total 8 6 5 2" xfId="25021" xr:uid="{00000000-0005-0000-0000-0000C2610000}"/>
    <cellStyle name="Total 8 6 5 2 2" xfId="25022" xr:uid="{00000000-0005-0000-0000-0000C3610000}"/>
    <cellStyle name="Total 8 6 5 3" xfId="25023" xr:uid="{00000000-0005-0000-0000-0000C4610000}"/>
    <cellStyle name="Total 8 6 5 3 2" xfId="25024" xr:uid="{00000000-0005-0000-0000-0000C5610000}"/>
    <cellStyle name="Total 8 6 5 4" xfId="25025" xr:uid="{00000000-0005-0000-0000-0000C6610000}"/>
    <cellStyle name="Total 8 6 5 4 2" xfId="25026" xr:uid="{00000000-0005-0000-0000-0000C7610000}"/>
    <cellStyle name="Total 8 6 5 5" xfId="25027" xr:uid="{00000000-0005-0000-0000-0000C8610000}"/>
    <cellStyle name="Total 8 6 5 5 2" xfId="25028" xr:uid="{00000000-0005-0000-0000-0000C9610000}"/>
    <cellStyle name="Total 8 6 5 6" xfId="25029" xr:uid="{00000000-0005-0000-0000-0000CA610000}"/>
    <cellStyle name="Total 8 6 5 6 2" xfId="25030" xr:uid="{00000000-0005-0000-0000-0000CB610000}"/>
    <cellStyle name="Total 8 6 5 7" xfId="25031" xr:uid="{00000000-0005-0000-0000-0000CC610000}"/>
    <cellStyle name="Total 8 6 5 7 2" xfId="25032" xr:uid="{00000000-0005-0000-0000-0000CD610000}"/>
    <cellStyle name="Total 8 6 5 8" xfId="25033" xr:uid="{00000000-0005-0000-0000-0000CE610000}"/>
    <cellStyle name="Total 8 6 5 8 2" xfId="25034" xr:uid="{00000000-0005-0000-0000-0000CF610000}"/>
    <cellStyle name="Total 8 6 5 9" xfId="25035" xr:uid="{00000000-0005-0000-0000-0000D0610000}"/>
    <cellStyle name="Total 8 6 5 9 2" xfId="25036" xr:uid="{00000000-0005-0000-0000-0000D1610000}"/>
    <cellStyle name="Total 8 6 6" xfId="25037" xr:uid="{00000000-0005-0000-0000-0000D2610000}"/>
    <cellStyle name="Total 8 6 6 2" xfId="25038" xr:uid="{00000000-0005-0000-0000-0000D3610000}"/>
    <cellStyle name="Total 8 6 7" xfId="25039" xr:uid="{00000000-0005-0000-0000-0000D4610000}"/>
    <cellStyle name="Total 8 6 7 2" xfId="25040" xr:uid="{00000000-0005-0000-0000-0000D5610000}"/>
    <cellStyle name="Total 8 6 8" xfId="25041" xr:uid="{00000000-0005-0000-0000-0000D6610000}"/>
    <cellStyle name="Total 8 6 8 2" xfId="25042" xr:uid="{00000000-0005-0000-0000-0000D7610000}"/>
    <cellStyle name="Total 8 6 9" xfId="25043" xr:uid="{00000000-0005-0000-0000-0000D8610000}"/>
    <cellStyle name="Total 8 6 9 2" xfId="25044" xr:uid="{00000000-0005-0000-0000-0000D9610000}"/>
    <cellStyle name="Total 8 7" xfId="25045" xr:uid="{00000000-0005-0000-0000-0000DA610000}"/>
    <cellStyle name="Total 8 7 10" xfId="25046" xr:uid="{00000000-0005-0000-0000-0000DB610000}"/>
    <cellStyle name="Total 8 7 10 2" xfId="25047" xr:uid="{00000000-0005-0000-0000-0000DC610000}"/>
    <cellStyle name="Total 8 7 11" xfId="25048" xr:uid="{00000000-0005-0000-0000-0000DD610000}"/>
    <cellStyle name="Total 8 7 11 2" xfId="25049" xr:uid="{00000000-0005-0000-0000-0000DE610000}"/>
    <cellStyle name="Total 8 7 12" xfId="25050" xr:uid="{00000000-0005-0000-0000-0000DF610000}"/>
    <cellStyle name="Total 8 7 12 2" xfId="25051" xr:uid="{00000000-0005-0000-0000-0000E0610000}"/>
    <cellStyle name="Total 8 7 13" xfId="25052" xr:uid="{00000000-0005-0000-0000-0000E1610000}"/>
    <cellStyle name="Total 8 7 13 2" xfId="25053" xr:uid="{00000000-0005-0000-0000-0000E2610000}"/>
    <cellStyle name="Total 8 7 14" xfId="25054" xr:uid="{00000000-0005-0000-0000-0000E3610000}"/>
    <cellStyle name="Total 8 7 14 2" xfId="25055" xr:uid="{00000000-0005-0000-0000-0000E4610000}"/>
    <cellStyle name="Total 8 7 15" xfId="25056" xr:uid="{00000000-0005-0000-0000-0000E5610000}"/>
    <cellStyle name="Total 8 7 15 2" xfId="25057" xr:uid="{00000000-0005-0000-0000-0000E6610000}"/>
    <cellStyle name="Total 8 7 16" xfId="25058" xr:uid="{00000000-0005-0000-0000-0000E7610000}"/>
    <cellStyle name="Total 8 7 16 2" xfId="25059" xr:uid="{00000000-0005-0000-0000-0000E8610000}"/>
    <cellStyle name="Total 8 7 17" xfId="25060" xr:uid="{00000000-0005-0000-0000-0000E9610000}"/>
    <cellStyle name="Total 8 7 17 2" xfId="25061" xr:uid="{00000000-0005-0000-0000-0000EA610000}"/>
    <cellStyle name="Total 8 7 18" xfId="25062" xr:uid="{00000000-0005-0000-0000-0000EB610000}"/>
    <cellStyle name="Total 8 7 18 2" xfId="25063" xr:uid="{00000000-0005-0000-0000-0000EC610000}"/>
    <cellStyle name="Total 8 7 19" xfId="25064" xr:uid="{00000000-0005-0000-0000-0000ED610000}"/>
    <cellStyle name="Total 8 7 2" xfId="25065" xr:uid="{00000000-0005-0000-0000-0000EE610000}"/>
    <cellStyle name="Total 8 7 2 10" xfId="25066" xr:uid="{00000000-0005-0000-0000-0000EF610000}"/>
    <cellStyle name="Total 8 7 2 10 2" xfId="25067" xr:uid="{00000000-0005-0000-0000-0000F0610000}"/>
    <cellStyle name="Total 8 7 2 11" xfId="25068" xr:uid="{00000000-0005-0000-0000-0000F1610000}"/>
    <cellStyle name="Total 8 7 2 11 2" xfId="25069" xr:uid="{00000000-0005-0000-0000-0000F2610000}"/>
    <cellStyle name="Total 8 7 2 12" xfId="25070" xr:uid="{00000000-0005-0000-0000-0000F3610000}"/>
    <cellStyle name="Total 8 7 2 12 2" xfId="25071" xr:uid="{00000000-0005-0000-0000-0000F4610000}"/>
    <cellStyle name="Total 8 7 2 13" xfId="25072" xr:uid="{00000000-0005-0000-0000-0000F5610000}"/>
    <cellStyle name="Total 8 7 2 13 2" xfId="25073" xr:uid="{00000000-0005-0000-0000-0000F6610000}"/>
    <cellStyle name="Total 8 7 2 14" xfId="25074" xr:uid="{00000000-0005-0000-0000-0000F7610000}"/>
    <cellStyle name="Total 8 7 2 14 2" xfId="25075" xr:uid="{00000000-0005-0000-0000-0000F8610000}"/>
    <cellStyle name="Total 8 7 2 15" xfId="25076" xr:uid="{00000000-0005-0000-0000-0000F9610000}"/>
    <cellStyle name="Total 8 7 2 15 2" xfId="25077" xr:uid="{00000000-0005-0000-0000-0000FA610000}"/>
    <cellStyle name="Total 8 7 2 16" xfId="25078" xr:uid="{00000000-0005-0000-0000-0000FB610000}"/>
    <cellStyle name="Total 8 7 2 16 2" xfId="25079" xr:uid="{00000000-0005-0000-0000-0000FC610000}"/>
    <cellStyle name="Total 8 7 2 17" xfId="25080" xr:uid="{00000000-0005-0000-0000-0000FD610000}"/>
    <cellStyle name="Total 8 7 2 17 2" xfId="25081" xr:uid="{00000000-0005-0000-0000-0000FE610000}"/>
    <cellStyle name="Total 8 7 2 18" xfId="25082" xr:uid="{00000000-0005-0000-0000-0000FF610000}"/>
    <cellStyle name="Total 8 7 2 2" xfId="25083" xr:uid="{00000000-0005-0000-0000-000000620000}"/>
    <cellStyle name="Total 8 7 2 2 2" xfId="25084" xr:uid="{00000000-0005-0000-0000-000001620000}"/>
    <cellStyle name="Total 8 7 2 3" xfId="25085" xr:uid="{00000000-0005-0000-0000-000002620000}"/>
    <cellStyle name="Total 8 7 2 3 2" xfId="25086" xr:uid="{00000000-0005-0000-0000-000003620000}"/>
    <cellStyle name="Total 8 7 2 4" xfId="25087" xr:uid="{00000000-0005-0000-0000-000004620000}"/>
    <cellStyle name="Total 8 7 2 4 2" xfId="25088" xr:uid="{00000000-0005-0000-0000-000005620000}"/>
    <cellStyle name="Total 8 7 2 5" xfId="25089" xr:uid="{00000000-0005-0000-0000-000006620000}"/>
    <cellStyle name="Total 8 7 2 5 2" xfId="25090" xr:uid="{00000000-0005-0000-0000-000007620000}"/>
    <cellStyle name="Total 8 7 2 6" xfId="25091" xr:uid="{00000000-0005-0000-0000-000008620000}"/>
    <cellStyle name="Total 8 7 2 6 2" xfId="25092" xr:uid="{00000000-0005-0000-0000-000009620000}"/>
    <cellStyle name="Total 8 7 2 7" xfId="25093" xr:uid="{00000000-0005-0000-0000-00000A620000}"/>
    <cellStyle name="Total 8 7 2 7 2" xfId="25094" xr:uid="{00000000-0005-0000-0000-00000B620000}"/>
    <cellStyle name="Total 8 7 2 8" xfId="25095" xr:uid="{00000000-0005-0000-0000-00000C620000}"/>
    <cellStyle name="Total 8 7 2 8 2" xfId="25096" xr:uid="{00000000-0005-0000-0000-00000D620000}"/>
    <cellStyle name="Total 8 7 2 9" xfId="25097" xr:uid="{00000000-0005-0000-0000-00000E620000}"/>
    <cellStyle name="Total 8 7 2 9 2" xfId="25098" xr:uid="{00000000-0005-0000-0000-00000F620000}"/>
    <cellStyle name="Total 8 7 3" xfId="25099" xr:uid="{00000000-0005-0000-0000-000010620000}"/>
    <cellStyle name="Total 8 7 3 10" xfId="25100" xr:uid="{00000000-0005-0000-0000-000011620000}"/>
    <cellStyle name="Total 8 7 3 10 2" xfId="25101" xr:uid="{00000000-0005-0000-0000-000012620000}"/>
    <cellStyle name="Total 8 7 3 11" xfId="25102" xr:uid="{00000000-0005-0000-0000-000013620000}"/>
    <cellStyle name="Total 8 7 3 11 2" xfId="25103" xr:uid="{00000000-0005-0000-0000-000014620000}"/>
    <cellStyle name="Total 8 7 3 12" xfId="25104" xr:uid="{00000000-0005-0000-0000-000015620000}"/>
    <cellStyle name="Total 8 7 3 12 2" xfId="25105" xr:uid="{00000000-0005-0000-0000-000016620000}"/>
    <cellStyle name="Total 8 7 3 13" xfId="25106" xr:uid="{00000000-0005-0000-0000-000017620000}"/>
    <cellStyle name="Total 8 7 3 13 2" xfId="25107" xr:uid="{00000000-0005-0000-0000-000018620000}"/>
    <cellStyle name="Total 8 7 3 14" xfId="25108" xr:uid="{00000000-0005-0000-0000-000019620000}"/>
    <cellStyle name="Total 8 7 3 14 2" xfId="25109" xr:uid="{00000000-0005-0000-0000-00001A620000}"/>
    <cellStyle name="Total 8 7 3 15" xfId="25110" xr:uid="{00000000-0005-0000-0000-00001B620000}"/>
    <cellStyle name="Total 8 7 3 15 2" xfId="25111" xr:uid="{00000000-0005-0000-0000-00001C620000}"/>
    <cellStyle name="Total 8 7 3 16" xfId="25112" xr:uid="{00000000-0005-0000-0000-00001D620000}"/>
    <cellStyle name="Total 8 7 3 2" xfId="25113" xr:uid="{00000000-0005-0000-0000-00001E620000}"/>
    <cellStyle name="Total 8 7 3 2 2" xfId="25114" xr:uid="{00000000-0005-0000-0000-00001F620000}"/>
    <cellStyle name="Total 8 7 3 3" xfId="25115" xr:uid="{00000000-0005-0000-0000-000020620000}"/>
    <cellStyle name="Total 8 7 3 3 2" xfId="25116" xr:uid="{00000000-0005-0000-0000-000021620000}"/>
    <cellStyle name="Total 8 7 3 4" xfId="25117" xr:uid="{00000000-0005-0000-0000-000022620000}"/>
    <cellStyle name="Total 8 7 3 4 2" xfId="25118" xr:uid="{00000000-0005-0000-0000-000023620000}"/>
    <cellStyle name="Total 8 7 3 5" xfId="25119" xr:uid="{00000000-0005-0000-0000-000024620000}"/>
    <cellStyle name="Total 8 7 3 5 2" xfId="25120" xr:uid="{00000000-0005-0000-0000-000025620000}"/>
    <cellStyle name="Total 8 7 3 6" xfId="25121" xr:uid="{00000000-0005-0000-0000-000026620000}"/>
    <cellStyle name="Total 8 7 3 6 2" xfId="25122" xr:uid="{00000000-0005-0000-0000-000027620000}"/>
    <cellStyle name="Total 8 7 3 7" xfId="25123" xr:uid="{00000000-0005-0000-0000-000028620000}"/>
    <cellStyle name="Total 8 7 3 7 2" xfId="25124" xr:uid="{00000000-0005-0000-0000-000029620000}"/>
    <cellStyle name="Total 8 7 3 8" xfId="25125" xr:uid="{00000000-0005-0000-0000-00002A620000}"/>
    <cellStyle name="Total 8 7 3 8 2" xfId="25126" xr:uid="{00000000-0005-0000-0000-00002B620000}"/>
    <cellStyle name="Total 8 7 3 9" xfId="25127" xr:uid="{00000000-0005-0000-0000-00002C620000}"/>
    <cellStyle name="Total 8 7 3 9 2" xfId="25128" xr:uid="{00000000-0005-0000-0000-00002D620000}"/>
    <cellStyle name="Total 8 7 4" xfId="25129" xr:uid="{00000000-0005-0000-0000-00002E620000}"/>
    <cellStyle name="Total 8 7 4 10" xfId="25130" xr:uid="{00000000-0005-0000-0000-00002F620000}"/>
    <cellStyle name="Total 8 7 4 10 2" xfId="25131" xr:uid="{00000000-0005-0000-0000-000030620000}"/>
    <cellStyle name="Total 8 7 4 11" xfId="25132" xr:uid="{00000000-0005-0000-0000-000031620000}"/>
    <cellStyle name="Total 8 7 4 11 2" xfId="25133" xr:uid="{00000000-0005-0000-0000-000032620000}"/>
    <cellStyle name="Total 8 7 4 12" xfId="25134" xr:uid="{00000000-0005-0000-0000-000033620000}"/>
    <cellStyle name="Total 8 7 4 12 2" xfId="25135" xr:uid="{00000000-0005-0000-0000-000034620000}"/>
    <cellStyle name="Total 8 7 4 13" xfId="25136" xr:uid="{00000000-0005-0000-0000-000035620000}"/>
    <cellStyle name="Total 8 7 4 13 2" xfId="25137" xr:uid="{00000000-0005-0000-0000-000036620000}"/>
    <cellStyle name="Total 8 7 4 14" xfId="25138" xr:uid="{00000000-0005-0000-0000-000037620000}"/>
    <cellStyle name="Total 8 7 4 14 2" xfId="25139" xr:uid="{00000000-0005-0000-0000-000038620000}"/>
    <cellStyle name="Total 8 7 4 15" xfId="25140" xr:uid="{00000000-0005-0000-0000-000039620000}"/>
    <cellStyle name="Total 8 7 4 15 2" xfId="25141" xr:uid="{00000000-0005-0000-0000-00003A620000}"/>
    <cellStyle name="Total 8 7 4 16" xfId="25142" xr:uid="{00000000-0005-0000-0000-00003B620000}"/>
    <cellStyle name="Total 8 7 4 2" xfId="25143" xr:uid="{00000000-0005-0000-0000-00003C620000}"/>
    <cellStyle name="Total 8 7 4 2 2" xfId="25144" xr:uid="{00000000-0005-0000-0000-00003D620000}"/>
    <cellStyle name="Total 8 7 4 3" xfId="25145" xr:uid="{00000000-0005-0000-0000-00003E620000}"/>
    <cellStyle name="Total 8 7 4 3 2" xfId="25146" xr:uid="{00000000-0005-0000-0000-00003F620000}"/>
    <cellStyle name="Total 8 7 4 4" xfId="25147" xr:uid="{00000000-0005-0000-0000-000040620000}"/>
    <cellStyle name="Total 8 7 4 4 2" xfId="25148" xr:uid="{00000000-0005-0000-0000-000041620000}"/>
    <cellStyle name="Total 8 7 4 5" xfId="25149" xr:uid="{00000000-0005-0000-0000-000042620000}"/>
    <cellStyle name="Total 8 7 4 5 2" xfId="25150" xr:uid="{00000000-0005-0000-0000-000043620000}"/>
    <cellStyle name="Total 8 7 4 6" xfId="25151" xr:uid="{00000000-0005-0000-0000-000044620000}"/>
    <cellStyle name="Total 8 7 4 6 2" xfId="25152" xr:uid="{00000000-0005-0000-0000-000045620000}"/>
    <cellStyle name="Total 8 7 4 7" xfId="25153" xr:uid="{00000000-0005-0000-0000-000046620000}"/>
    <cellStyle name="Total 8 7 4 7 2" xfId="25154" xr:uid="{00000000-0005-0000-0000-000047620000}"/>
    <cellStyle name="Total 8 7 4 8" xfId="25155" xr:uid="{00000000-0005-0000-0000-000048620000}"/>
    <cellStyle name="Total 8 7 4 8 2" xfId="25156" xr:uid="{00000000-0005-0000-0000-000049620000}"/>
    <cellStyle name="Total 8 7 4 9" xfId="25157" xr:uid="{00000000-0005-0000-0000-00004A620000}"/>
    <cellStyle name="Total 8 7 4 9 2" xfId="25158" xr:uid="{00000000-0005-0000-0000-00004B620000}"/>
    <cellStyle name="Total 8 7 5" xfId="25159" xr:uid="{00000000-0005-0000-0000-00004C620000}"/>
    <cellStyle name="Total 8 7 5 10" xfId="25160" xr:uid="{00000000-0005-0000-0000-00004D620000}"/>
    <cellStyle name="Total 8 7 5 10 2" xfId="25161" xr:uid="{00000000-0005-0000-0000-00004E620000}"/>
    <cellStyle name="Total 8 7 5 11" xfId="25162" xr:uid="{00000000-0005-0000-0000-00004F620000}"/>
    <cellStyle name="Total 8 7 5 11 2" xfId="25163" xr:uid="{00000000-0005-0000-0000-000050620000}"/>
    <cellStyle name="Total 8 7 5 12" xfId="25164" xr:uid="{00000000-0005-0000-0000-000051620000}"/>
    <cellStyle name="Total 8 7 5 12 2" xfId="25165" xr:uid="{00000000-0005-0000-0000-000052620000}"/>
    <cellStyle name="Total 8 7 5 13" xfId="25166" xr:uid="{00000000-0005-0000-0000-000053620000}"/>
    <cellStyle name="Total 8 7 5 13 2" xfId="25167" xr:uid="{00000000-0005-0000-0000-000054620000}"/>
    <cellStyle name="Total 8 7 5 14" xfId="25168" xr:uid="{00000000-0005-0000-0000-000055620000}"/>
    <cellStyle name="Total 8 7 5 14 2" xfId="25169" xr:uid="{00000000-0005-0000-0000-000056620000}"/>
    <cellStyle name="Total 8 7 5 15" xfId="25170" xr:uid="{00000000-0005-0000-0000-000057620000}"/>
    <cellStyle name="Total 8 7 5 2" xfId="25171" xr:uid="{00000000-0005-0000-0000-000058620000}"/>
    <cellStyle name="Total 8 7 5 2 2" xfId="25172" xr:uid="{00000000-0005-0000-0000-000059620000}"/>
    <cellStyle name="Total 8 7 5 3" xfId="25173" xr:uid="{00000000-0005-0000-0000-00005A620000}"/>
    <cellStyle name="Total 8 7 5 3 2" xfId="25174" xr:uid="{00000000-0005-0000-0000-00005B620000}"/>
    <cellStyle name="Total 8 7 5 4" xfId="25175" xr:uid="{00000000-0005-0000-0000-00005C620000}"/>
    <cellStyle name="Total 8 7 5 4 2" xfId="25176" xr:uid="{00000000-0005-0000-0000-00005D620000}"/>
    <cellStyle name="Total 8 7 5 5" xfId="25177" xr:uid="{00000000-0005-0000-0000-00005E620000}"/>
    <cellStyle name="Total 8 7 5 5 2" xfId="25178" xr:uid="{00000000-0005-0000-0000-00005F620000}"/>
    <cellStyle name="Total 8 7 5 6" xfId="25179" xr:uid="{00000000-0005-0000-0000-000060620000}"/>
    <cellStyle name="Total 8 7 5 6 2" xfId="25180" xr:uid="{00000000-0005-0000-0000-000061620000}"/>
    <cellStyle name="Total 8 7 5 7" xfId="25181" xr:uid="{00000000-0005-0000-0000-000062620000}"/>
    <cellStyle name="Total 8 7 5 7 2" xfId="25182" xr:uid="{00000000-0005-0000-0000-000063620000}"/>
    <cellStyle name="Total 8 7 5 8" xfId="25183" xr:uid="{00000000-0005-0000-0000-000064620000}"/>
    <cellStyle name="Total 8 7 5 8 2" xfId="25184" xr:uid="{00000000-0005-0000-0000-000065620000}"/>
    <cellStyle name="Total 8 7 5 9" xfId="25185" xr:uid="{00000000-0005-0000-0000-000066620000}"/>
    <cellStyle name="Total 8 7 5 9 2" xfId="25186" xr:uid="{00000000-0005-0000-0000-000067620000}"/>
    <cellStyle name="Total 8 7 6" xfId="25187" xr:uid="{00000000-0005-0000-0000-000068620000}"/>
    <cellStyle name="Total 8 7 6 2" xfId="25188" xr:uid="{00000000-0005-0000-0000-000069620000}"/>
    <cellStyle name="Total 8 7 7" xfId="25189" xr:uid="{00000000-0005-0000-0000-00006A620000}"/>
    <cellStyle name="Total 8 7 7 2" xfId="25190" xr:uid="{00000000-0005-0000-0000-00006B620000}"/>
    <cellStyle name="Total 8 7 8" xfId="25191" xr:uid="{00000000-0005-0000-0000-00006C620000}"/>
    <cellStyle name="Total 8 7 8 2" xfId="25192" xr:uid="{00000000-0005-0000-0000-00006D620000}"/>
    <cellStyle name="Total 8 7 9" xfId="25193" xr:uid="{00000000-0005-0000-0000-00006E620000}"/>
    <cellStyle name="Total 8 7 9 2" xfId="25194" xr:uid="{00000000-0005-0000-0000-00006F620000}"/>
    <cellStyle name="Total 8 8" xfId="25195" xr:uid="{00000000-0005-0000-0000-000070620000}"/>
    <cellStyle name="Total 8 8 10" xfId="25196" xr:uid="{00000000-0005-0000-0000-000071620000}"/>
    <cellStyle name="Total 8 8 10 2" xfId="25197" xr:uid="{00000000-0005-0000-0000-000072620000}"/>
    <cellStyle name="Total 8 8 11" xfId="25198" xr:uid="{00000000-0005-0000-0000-000073620000}"/>
    <cellStyle name="Total 8 8 11 2" xfId="25199" xr:uid="{00000000-0005-0000-0000-000074620000}"/>
    <cellStyle name="Total 8 8 12" xfId="25200" xr:uid="{00000000-0005-0000-0000-000075620000}"/>
    <cellStyle name="Total 8 8 12 2" xfId="25201" xr:uid="{00000000-0005-0000-0000-000076620000}"/>
    <cellStyle name="Total 8 8 13" xfId="25202" xr:uid="{00000000-0005-0000-0000-000077620000}"/>
    <cellStyle name="Total 8 8 13 2" xfId="25203" xr:uid="{00000000-0005-0000-0000-000078620000}"/>
    <cellStyle name="Total 8 8 14" xfId="25204" xr:uid="{00000000-0005-0000-0000-000079620000}"/>
    <cellStyle name="Total 8 8 14 2" xfId="25205" xr:uid="{00000000-0005-0000-0000-00007A620000}"/>
    <cellStyle name="Total 8 8 15" xfId="25206" xr:uid="{00000000-0005-0000-0000-00007B620000}"/>
    <cellStyle name="Total 8 8 15 2" xfId="25207" xr:uid="{00000000-0005-0000-0000-00007C620000}"/>
    <cellStyle name="Total 8 8 16" xfId="25208" xr:uid="{00000000-0005-0000-0000-00007D620000}"/>
    <cellStyle name="Total 8 8 16 2" xfId="25209" xr:uid="{00000000-0005-0000-0000-00007E620000}"/>
    <cellStyle name="Total 8 8 17" xfId="25210" xr:uid="{00000000-0005-0000-0000-00007F620000}"/>
    <cellStyle name="Total 8 8 17 2" xfId="25211" xr:uid="{00000000-0005-0000-0000-000080620000}"/>
    <cellStyle name="Total 8 8 18" xfId="25212" xr:uid="{00000000-0005-0000-0000-000081620000}"/>
    <cellStyle name="Total 8 8 2" xfId="25213" xr:uid="{00000000-0005-0000-0000-000082620000}"/>
    <cellStyle name="Total 8 8 2 10" xfId="25214" xr:uid="{00000000-0005-0000-0000-000083620000}"/>
    <cellStyle name="Total 8 8 2 10 2" xfId="25215" xr:uid="{00000000-0005-0000-0000-000084620000}"/>
    <cellStyle name="Total 8 8 2 11" xfId="25216" xr:uid="{00000000-0005-0000-0000-000085620000}"/>
    <cellStyle name="Total 8 8 2 11 2" xfId="25217" xr:uid="{00000000-0005-0000-0000-000086620000}"/>
    <cellStyle name="Total 8 8 2 12" xfId="25218" xr:uid="{00000000-0005-0000-0000-000087620000}"/>
    <cellStyle name="Total 8 8 2 12 2" xfId="25219" xr:uid="{00000000-0005-0000-0000-000088620000}"/>
    <cellStyle name="Total 8 8 2 13" xfId="25220" xr:uid="{00000000-0005-0000-0000-000089620000}"/>
    <cellStyle name="Total 8 8 2 13 2" xfId="25221" xr:uid="{00000000-0005-0000-0000-00008A620000}"/>
    <cellStyle name="Total 8 8 2 14" xfId="25222" xr:uid="{00000000-0005-0000-0000-00008B620000}"/>
    <cellStyle name="Total 8 8 2 14 2" xfId="25223" xr:uid="{00000000-0005-0000-0000-00008C620000}"/>
    <cellStyle name="Total 8 8 2 15" xfId="25224" xr:uid="{00000000-0005-0000-0000-00008D620000}"/>
    <cellStyle name="Total 8 8 2 15 2" xfId="25225" xr:uid="{00000000-0005-0000-0000-00008E620000}"/>
    <cellStyle name="Total 8 8 2 16" xfId="25226" xr:uid="{00000000-0005-0000-0000-00008F620000}"/>
    <cellStyle name="Total 8 8 2 16 2" xfId="25227" xr:uid="{00000000-0005-0000-0000-000090620000}"/>
    <cellStyle name="Total 8 8 2 17" xfId="25228" xr:uid="{00000000-0005-0000-0000-000091620000}"/>
    <cellStyle name="Total 8 8 2 17 2" xfId="25229" xr:uid="{00000000-0005-0000-0000-000092620000}"/>
    <cellStyle name="Total 8 8 2 18" xfId="25230" xr:uid="{00000000-0005-0000-0000-000093620000}"/>
    <cellStyle name="Total 8 8 2 2" xfId="25231" xr:uid="{00000000-0005-0000-0000-000094620000}"/>
    <cellStyle name="Total 8 8 2 2 2" xfId="25232" xr:uid="{00000000-0005-0000-0000-000095620000}"/>
    <cellStyle name="Total 8 8 2 3" xfId="25233" xr:uid="{00000000-0005-0000-0000-000096620000}"/>
    <cellStyle name="Total 8 8 2 3 2" xfId="25234" xr:uid="{00000000-0005-0000-0000-000097620000}"/>
    <cellStyle name="Total 8 8 2 4" xfId="25235" xr:uid="{00000000-0005-0000-0000-000098620000}"/>
    <cellStyle name="Total 8 8 2 4 2" xfId="25236" xr:uid="{00000000-0005-0000-0000-000099620000}"/>
    <cellStyle name="Total 8 8 2 5" xfId="25237" xr:uid="{00000000-0005-0000-0000-00009A620000}"/>
    <cellStyle name="Total 8 8 2 5 2" xfId="25238" xr:uid="{00000000-0005-0000-0000-00009B620000}"/>
    <cellStyle name="Total 8 8 2 6" xfId="25239" xr:uid="{00000000-0005-0000-0000-00009C620000}"/>
    <cellStyle name="Total 8 8 2 6 2" xfId="25240" xr:uid="{00000000-0005-0000-0000-00009D620000}"/>
    <cellStyle name="Total 8 8 2 7" xfId="25241" xr:uid="{00000000-0005-0000-0000-00009E620000}"/>
    <cellStyle name="Total 8 8 2 7 2" xfId="25242" xr:uid="{00000000-0005-0000-0000-00009F620000}"/>
    <cellStyle name="Total 8 8 2 8" xfId="25243" xr:uid="{00000000-0005-0000-0000-0000A0620000}"/>
    <cellStyle name="Total 8 8 2 8 2" xfId="25244" xr:uid="{00000000-0005-0000-0000-0000A1620000}"/>
    <cellStyle name="Total 8 8 2 9" xfId="25245" xr:uid="{00000000-0005-0000-0000-0000A2620000}"/>
    <cellStyle name="Total 8 8 2 9 2" xfId="25246" xr:uid="{00000000-0005-0000-0000-0000A3620000}"/>
    <cellStyle name="Total 8 8 3" xfId="25247" xr:uid="{00000000-0005-0000-0000-0000A4620000}"/>
    <cellStyle name="Total 8 8 3 10" xfId="25248" xr:uid="{00000000-0005-0000-0000-0000A5620000}"/>
    <cellStyle name="Total 8 8 3 10 2" xfId="25249" xr:uid="{00000000-0005-0000-0000-0000A6620000}"/>
    <cellStyle name="Total 8 8 3 11" xfId="25250" xr:uid="{00000000-0005-0000-0000-0000A7620000}"/>
    <cellStyle name="Total 8 8 3 11 2" xfId="25251" xr:uid="{00000000-0005-0000-0000-0000A8620000}"/>
    <cellStyle name="Total 8 8 3 12" xfId="25252" xr:uid="{00000000-0005-0000-0000-0000A9620000}"/>
    <cellStyle name="Total 8 8 3 12 2" xfId="25253" xr:uid="{00000000-0005-0000-0000-0000AA620000}"/>
    <cellStyle name="Total 8 8 3 13" xfId="25254" xr:uid="{00000000-0005-0000-0000-0000AB620000}"/>
    <cellStyle name="Total 8 8 3 13 2" xfId="25255" xr:uid="{00000000-0005-0000-0000-0000AC620000}"/>
    <cellStyle name="Total 8 8 3 14" xfId="25256" xr:uid="{00000000-0005-0000-0000-0000AD620000}"/>
    <cellStyle name="Total 8 8 3 14 2" xfId="25257" xr:uid="{00000000-0005-0000-0000-0000AE620000}"/>
    <cellStyle name="Total 8 8 3 15" xfId="25258" xr:uid="{00000000-0005-0000-0000-0000AF620000}"/>
    <cellStyle name="Total 8 8 3 15 2" xfId="25259" xr:uid="{00000000-0005-0000-0000-0000B0620000}"/>
    <cellStyle name="Total 8 8 3 16" xfId="25260" xr:uid="{00000000-0005-0000-0000-0000B1620000}"/>
    <cellStyle name="Total 8 8 3 2" xfId="25261" xr:uid="{00000000-0005-0000-0000-0000B2620000}"/>
    <cellStyle name="Total 8 8 3 2 2" xfId="25262" xr:uid="{00000000-0005-0000-0000-0000B3620000}"/>
    <cellStyle name="Total 8 8 3 3" xfId="25263" xr:uid="{00000000-0005-0000-0000-0000B4620000}"/>
    <cellStyle name="Total 8 8 3 3 2" xfId="25264" xr:uid="{00000000-0005-0000-0000-0000B5620000}"/>
    <cellStyle name="Total 8 8 3 4" xfId="25265" xr:uid="{00000000-0005-0000-0000-0000B6620000}"/>
    <cellStyle name="Total 8 8 3 4 2" xfId="25266" xr:uid="{00000000-0005-0000-0000-0000B7620000}"/>
    <cellStyle name="Total 8 8 3 5" xfId="25267" xr:uid="{00000000-0005-0000-0000-0000B8620000}"/>
    <cellStyle name="Total 8 8 3 5 2" xfId="25268" xr:uid="{00000000-0005-0000-0000-0000B9620000}"/>
    <cellStyle name="Total 8 8 3 6" xfId="25269" xr:uid="{00000000-0005-0000-0000-0000BA620000}"/>
    <cellStyle name="Total 8 8 3 6 2" xfId="25270" xr:uid="{00000000-0005-0000-0000-0000BB620000}"/>
    <cellStyle name="Total 8 8 3 7" xfId="25271" xr:uid="{00000000-0005-0000-0000-0000BC620000}"/>
    <cellStyle name="Total 8 8 3 7 2" xfId="25272" xr:uid="{00000000-0005-0000-0000-0000BD620000}"/>
    <cellStyle name="Total 8 8 3 8" xfId="25273" xr:uid="{00000000-0005-0000-0000-0000BE620000}"/>
    <cellStyle name="Total 8 8 3 8 2" xfId="25274" xr:uid="{00000000-0005-0000-0000-0000BF620000}"/>
    <cellStyle name="Total 8 8 3 9" xfId="25275" xr:uid="{00000000-0005-0000-0000-0000C0620000}"/>
    <cellStyle name="Total 8 8 3 9 2" xfId="25276" xr:uid="{00000000-0005-0000-0000-0000C1620000}"/>
    <cellStyle name="Total 8 8 4" xfId="25277" xr:uid="{00000000-0005-0000-0000-0000C2620000}"/>
    <cellStyle name="Total 8 8 4 10" xfId="25278" xr:uid="{00000000-0005-0000-0000-0000C3620000}"/>
    <cellStyle name="Total 8 8 4 10 2" xfId="25279" xr:uid="{00000000-0005-0000-0000-0000C4620000}"/>
    <cellStyle name="Total 8 8 4 11" xfId="25280" xr:uid="{00000000-0005-0000-0000-0000C5620000}"/>
    <cellStyle name="Total 8 8 4 11 2" xfId="25281" xr:uid="{00000000-0005-0000-0000-0000C6620000}"/>
    <cellStyle name="Total 8 8 4 12" xfId="25282" xr:uid="{00000000-0005-0000-0000-0000C7620000}"/>
    <cellStyle name="Total 8 8 4 12 2" xfId="25283" xr:uid="{00000000-0005-0000-0000-0000C8620000}"/>
    <cellStyle name="Total 8 8 4 13" xfId="25284" xr:uid="{00000000-0005-0000-0000-0000C9620000}"/>
    <cellStyle name="Total 8 8 4 13 2" xfId="25285" xr:uid="{00000000-0005-0000-0000-0000CA620000}"/>
    <cellStyle name="Total 8 8 4 14" xfId="25286" xr:uid="{00000000-0005-0000-0000-0000CB620000}"/>
    <cellStyle name="Total 8 8 4 14 2" xfId="25287" xr:uid="{00000000-0005-0000-0000-0000CC620000}"/>
    <cellStyle name="Total 8 8 4 15" xfId="25288" xr:uid="{00000000-0005-0000-0000-0000CD620000}"/>
    <cellStyle name="Total 8 8 4 15 2" xfId="25289" xr:uid="{00000000-0005-0000-0000-0000CE620000}"/>
    <cellStyle name="Total 8 8 4 16" xfId="25290" xr:uid="{00000000-0005-0000-0000-0000CF620000}"/>
    <cellStyle name="Total 8 8 4 2" xfId="25291" xr:uid="{00000000-0005-0000-0000-0000D0620000}"/>
    <cellStyle name="Total 8 8 4 2 2" xfId="25292" xr:uid="{00000000-0005-0000-0000-0000D1620000}"/>
    <cellStyle name="Total 8 8 4 3" xfId="25293" xr:uid="{00000000-0005-0000-0000-0000D2620000}"/>
    <cellStyle name="Total 8 8 4 3 2" xfId="25294" xr:uid="{00000000-0005-0000-0000-0000D3620000}"/>
    <cellStyle name="Total 8 8 4 4" xfId="25295" xr:uid="{00000000-0005-0000-0000-0000D4620000}"/>
    <cellStyle name="Total 8 8 4 4 2" xfId="25296" xr:uid="{00000000-0005-0000-0000-0000D5620000}"/>
    <cellStyle name="Total 8 8 4 5" xfId="25297" xr:uid="{00000000-0005-0000-0000-0000D6620000}"/>
    <cellStyle name="Total 8 8 4 5 2" xfId="25298" xr:uid="{00000000-0005-0000-0000-0000D7620000}"/>
    <cellStyle name="Total 8 8 4 6" xfId="25299" xr:uid="{00000000-0005-0000-0000-0000D8620000}"/>
    <cellStyle name="Total 8 8 4 6 2" xfId="25300" xr:uid="{00000000-0005-0000-0000-0000D9620000}"/>
    <cellStyle name="Total 8 8 4 7" xfId="25301" xr:uid="{00000000-0005-0000-0000-0000DA620000}"/>
    <cellStyle name="Total 8 8 4 7 2" xfId="25302" xr:uid="{00000000-0005-0000-0000-0000DB620000}"/>
    <cellStyle name="Total 8 8 4 8" xfId="25303" xr:uid="{00000000-0005-0000-0000-0000DC620000}"/>
    <cellStyle name="Total 8 8 4 8 2" xfId="25304" xr:uid="{00000000-0005-0000-0000-0000DD620000}"/>
    <cellStyle name="Total 8 8 4 9" xfId="25305" xr:uid="{00000000-0005-0000-0000-0000DE620000}"/>
    <cellStyle name="Total 8 8 4 9 2" xfId="25306" xr:uid="{00000000-0005-0000-0000-0000DF620000}"/>
    <cellStyle name="Total 8 8 5" xfId="25307" xr:uid="{00000000-0005-0000-0000-0000E0620000}"/>
    <cellStyle name="Total 8 8 5 10" xfId="25308" xr:uid="{00000000-0005-0000-0000-0000E1620000}"/>
    <cellStyle name="Total 8 8 5 10 2" xfId="25309" xr:uid="{00000000-0005-0000-0000-0000E2620000}"/>
    <cellStyle name="Total 8 8 5 11" xfId="25310" xr:uid="{00000000-0005-0000-0000-0000E3620000}"/>
    <cellStyle name="Total 8 8 5 11 2" xfId="25311" xr:uid="{00000000-0005-0000-0000-0000E4620000}"/>
    <cellStyle name="Total 8 8 5 12" xfId="25312" xr:uid="{00000000-0005-0000-0000-0000E5620000}"/>
    <cellStyle name="Total 8 8 5 12 2" xfId="25313" xr:uid="{00000000-0005-0000-0000-0000E6620000}"/>
    <cellStyle name="Total 8 8 5 13" xfId="25314" xr:uid="{00000000-0005-0000-0000-0000E7620000}"/>
    <cellStyle name="Total 8 8 5 13 2" xfId="25315" xr:uid="{00000000-0005-0000-0000-0000E8620000}"/>
    <cellStyle name="Total 8 8 5 14" xfId="25316" xr:uid="{00000000-0005-0000-0000-0000E9620000}"/>
    <cellStyle name="Total 8 8 5 2" xfId="25317" xr:uid="{00000000-0005-0000-0000-0000EA620000}"/>
    <cellStyle name="Total 8 8 5 2 2" xfId="25318" xr:uid="{00000000-0005-0000-0000-0000EB620000}"/>
    <cellStyle name="Total 8 8 5 3" xfId="25319" xr:uid="{00000000-0005-0000-0000-0000EC620000}"/>
    <cellStyle name="Total 8 8 5 3 2" xfId="25320" xr:uid="{00000000-0005-0000-0000-0000ED620000}"/>
    <cellStyle name="Total 8 8 5 4" xfId="25321" xr:uid="{00000000-0005-0000-0000-0000EE620000}"/>
    <cellStyle name="Total 8 8 5 4 2" xfId="25322" xr:uid="{00000000-0005-0000-0000-0000EF620000}"/>
    <cellStyle name="Total 8 8 5 5" xfId="25323" xr:uid="{00000000-0005-0000-0000-0000F0620000}"/>
    <cellStyle name="Total 8 8 5 5 2" xfId="25324" xr:uid="{00000000-0005-0000-0000-0000F1620000}"/>
    <cellStyle name="Total 8 8 5 6" xfId="25325" xr:uid="{00000000-0005-0000-0000-0000F2620000}"/>
    <cellStyle name="Total 8 8 5 6 2" xfId="25326" xr:uid="{00000000-0005-0000-0000-0000F3620000}"/>
    <cellStyle name="Total 8 8 5 7" xfId="25327" xr:uid="{00000000-0005-0000-0000-0000F4620000}"/>
    <cellStyle name="Total 8 8 5 7 2" xfId="25328" xr:uid="{00000000-0005-0000-0000-0000F5620000}"/>
    <cellStyle name="Total 8 8 5 8" xfId="25329" xr:uid="{00000000-0005-0000-0000-0000F6620000}"/>
    <cellStyle name="Total 8 8 5 8 2" xfId="25330" xr:uid="{00000000-0005-0000-0000-0000F7620000}"/>
    <cellStyle name="Total 8 8 5 9" xfId="25331" xr:uid="{00000000-0005-0000-0000-0000F8620000}"/>
    <cellStyle name="Total 8 8 5 9 2" xfId="25332" xr:uid="{00000000-0005-0000-0000-0000F9620000}"/>
    <cellStyle name="Total 8 8 6" xfId="25333" xr:uid="{00000000-0005-0000-0000-0000FA620000}"/>
    <cellStyle name="Total 8 8 6 2" xfId="25334" xr:uid="{00000000-0005-0000-0000-0000FB620000}"/>
    <cellStyle name="Total 8 8 7" xfId="25335" xr:uid="{00000000-0005-0000-0000-0000FC620000}"/>
    <cellStyle name="Total 8 8 7 2" xfId="25336" xr:uid="{00000000-0005-0000-0000-0000FD620000}"/>
    <cellStyle name="Total 8 8 8" xfId="25337" xr:uid="{00000000-0005-0000-0000-0000FE620000}"/>
    <cellStyle name="Total 8 8 8 2" xfId="25338" xr:uid="{00000000-0005-0000-0000-0000FF620000}"/>
    <cellStyle name="Total 8 8 9" xfId="25339" xr:uid="{00000000-0005-0000-0000-000000630000}"/>
    <cellStyle name="Total 8 8 9 2" xfId="25340" xr:uid="{00000000-0005-0000-0000-000001630000}"/>
    <cellStyle name="Total 8 9" xfId="25341" xr:uid="{00000000-0005-0000-0000-000002630000}"/>
    <cellStyle name="Total 8 9 10" xfId="25342" xr:uid="{00000000-0005-0000-0000-000003630000}"/>
    <cellStyle name="Total 8 9 10 2" xfId="25343" xr:uid="{00000000-0005-0000-0000-000004630000}"/>
    <cellStyle name="Total 8 9 11" xfId="25344" xr:uid="{00000000-0005-0000-0000-000005630000}"/>
    <cellStyle name="Total 8 9 11 2" xfId="25345" xr:uid="{00000000-0005-0000-0000-000006630000}"/>
    <cellStyle name="Total 8 9 12" xfId="25346" xr:uid="{00000000-0005-0000-0000-000007630000}"/>
    <cellStyle name="Total 8 9 12 2" xfId="25347" xr:uid="{00000000-0005-0000-0000-000008630000}"/>
    <cellStyle name="Total 8 9 13" xfId="25348" xr:uid="{00000000-0005-0000-0000-000009630000}"/>
    <cellStyle name="Total 8 9 13 2" xfId="25349" xr:uid="{00000000-0005-0000-0000-00000A630000}"/>
    <cellStyle name="Total 8 9 14" xfId="25350" xr:uid="{00000000-0005-0000-0000-00000B630000}"/>
    <cellStyle name="Total 8 9 14 2" xfId="25351" xr:uid="{00000000-0005-0000-0000-00000C630000}"/>
    <cellStyle name="Total 8 9 15" xfId="25352" xr:uid="{00000000-0005-0000-0000-00000D630000}"/>
    <cellStyle name="Total 8 9 15 2" xfId="25353" xr:uid="{00000000-0005-0000-0000-00000E630000}"/>
    <cellStyle name="Total 8 9 16" xfId="25354" xr:uid="{00000000-0005-0000-0000-00000F630000}"/>
    <cellStyle name="Total 8 9 16 2" xfId="25355" xr:uid="{00000000-0005-0000-0000-000010630000}"/>
    <cellStyle name="Total 8 9 17" xfId="25356" xr:uid="{00000000-0005-0000-0000-000011630000}"/>
    <cellStyle name="Total 8 9 17 2" xfId="25357" xr:uid="{00000000-0005-0000-0000-000012630000}"/>
    <cellStyle name="Total 8 9 18" xfId="25358" xr:uid="{00000000-0005-0000-0000-000013630000}"/>
    <cellStyle name="Total 8 9 2" xfId="25359" xr:uid="{00000000-0005-0000-0000-000014630000}"/>
    <cellStyle name="Total 8 9 2 10" xfId="25360" xr:uid="{00000000-0005-0000-0000-000015630000}"/>
    <cellStyle name="Total 8 9 2 10 2" xfId="25361" xr:uid="{00000000-0005-0000-0000-000016630000}"/>
    <cellStyle name="Total 8 9 2 11" xfId="25362" xr:uid="{00000000-0005-0000-0000-000017630000}"/>
    <cellStyle name="Total 8 9 2 11 2" xfId="25363" xr:uid="{00000000-0005-0000-0000-000018630000}"/>
    <cellStyle name="Total 8 9 2 12" xfId="25364" xr:uid="{00000000-0005-0000-0000-000019630000}"/>
    <cellStyle name="Total 8 9 2 12 2" xfId="25365" xr:uid="{00000000-0005-0000-0000-00001A630000}"/>
    <cellStyle name="Total 8 9 2 13" xfId="25366" xr:uid="{00000000-0005-0000-0000-00001B630000}"/>
    <cellStyle name="Total 8 9 2 13 2" xfId="25367" xr:uid="{00000000-0005-0000-0000-00001C630000}"/>
    <cellStyle name="Total 8 9 2 14" xfId="25368" xr:uid="{00000000-0005-0000-0000-00001D630000}"/>
    <cellStyle name="Total 8 9 2 14 2" xfId="25369" xr:uid="{00000000-0005-0000-0000-00001E630000}"/>
    <cellStyle name="Total 8 9 2 15" xfId="25370" xr:uid="{00000000-0005-0000-0000-00001F630000}"/>
    <cellStyle name="Total 8 9 2 15 2" xfId="25371" xr:uid="{00000000-0005-0000-0000-000020630000}"/>
    <cellStyle name="Total 8 9 2 16" xfId="25372" xr:uid="{00000000-0005-0000-0000-000021630000}"/>
    <cellStyle name="Total 8 9 2 16 2" xfId="25373" xr:uid="{00000000-0005-0000-0000-000022630000}"/>
    <cellStyle name="Total 8 9 2 17" xfId="25374" xr:uid="{00000000-0005-0000-0000-000023630000}"/>
    <cellStyle name="Total 8 9 2 17 2" xfId="25375" xr:uid="{00000000-0005-0000-0000-000024630000}"/>
    <cellStyle name="Total 8 9 2 18" xfId="25376" xr:uid="{00000000-0005-0000-0000-000025630000}"/>
    <cellStyle name="Total 8 9 2 2" xfId="25377" xr:uid="{00000000-0005-0000-0000-000026630000}"/>
    <cellStyle name="Total 8 9 2 2 2" xfId="25378" xr:uid="{00000000-0005-0000-0000-000027630000}"/>
    <cellStyle name="Total 8 9 2 3" xfId="25379" xr:uid="{00000000-0005-0000-0000-000028630000}"/>
    <cellStyle name="Total 8 9 2 3 2" xfId="25380" xr:uid="{00000000-0005-0000-0000-000029630000}"/>
    <cellStyle name="Total 8 9 2 4" xfId="25381" xr:uid="{00000000-0005-0000-0000-00002A630000}"/>
    <cellStyle name="Total 8 9 2 4 2" xfId="25382" xr:uid="{00000000-0005-0000-0000-00002B630000}"/>
    <cellStyle name="Total 8 9 2 5" xfId="25383" xr:uid="{00000000-0005-0000-0000-00002C630000}"/>
    <cellStyle name="Total 8 9 2 5 2" xfId="25384" xr:uid="{00000000-0005-0000-0000-00002D630000}"/>
    <cellStyle name="Total 8 9 2 6" xfId="25385" xr:uid="{00000000-0005-0000-0000-00002E630000}"/>
    <cellStyle name="Total 8 9 2 6 2" xfId="25386" xr:uid="{00000000-0005-0000-0000-00002F630000}"/>
    <cellStyle name="Total 8 9 2 7" xfId="25387" xr:uid="{00000000-0005-0000-0000-000030630000}"/>
    <cellStyle name="Total 8 9 2 7 2" xfId="25388" xr:uid="{00000000-0005-0000-0000-000031630000}"/>
    <cellStyle name="Total 8 9 2 8" xfId="25389" xr:uid="{00000000-0005-0000-0000-000032630000}"/>
    <cellStyle name="Total 8 9 2 8 2" xfId="25390" xr:uid="{00000000-0005-0000-0000-000033630000}"/>
    <cellStyle name="Total 8 9 2 9" xfId="25391" xr:uid="{00000000-0005-0000-0000-000034630000}"/>
    <cellStyle name="Total 8 9 2 9 2" xfId="25392" xr:uid="{00000000-0005-0000-0000-000035630000}"/>
    <cellStyle name="Total 8 9 3" xfId="25393" xr:uid="{00000000-0005-0000-0000-000036630000}"/>
    <cellStyle name="Total 8 9 3 10" xfId="25394" xr:uid="{00000000-0005-0000-0000-000037630000}"/>
    <cellStyle name="Total 8 9 3 10 2" xfId="25395" xr:uid="{00000000-0005-0000-0000-000038630000}"/>
    <cellStyle name="Total 8 9 3 11" xfId="25396" xr:uid="{00000000-0005-0000-0000-000039630000}"/>
    <cellStyle name="Total 8 9 3 11 2" xfId="25397" xr:uid="{00000000-0005-0000-0000-00003A630000}"/>
    <cellStyle name="Total 8 9 3 12" xfId="25398" xr:uid="{00000000-0005-0000-0000-00003B630000}"/>
    <cellStyle name="Total 8 9 3 12 2" xfId="25399" xr:uid="{00000000-0005-0000-0000-00003C630000}"/>
    <cellStyle name="Total 8 9 3 13" xfId="25400" xr:uid="{00000000-0005-0000-0000-00003D630000}"/>
    <cellStyle name="Total 8 9 3 13 2" xfId="25401" xr:uid="{00000000-0005-0000-0000-00003E630000}"/>
    <cellStyle name="Total 8 9 3 14" xfId="25402" xr:uid="{00000000-0005-0000-0000-00003F630000}"/>
    <cellStyle name="Total 8 9 3 14 2" xfId="25403" xr:uid="{00000000-0005-0000-0000-000040630000}"/>
    <cellStyle name="Total 8 9 3 15" xfId="25404" xr:uid="{00000000-0005-0000-0000-000041630000}"/>
    <cellStyle name="Total 8 9 3 15 2" xfId="25405" xr:uid="{00000000-0005-0000-0000-000042630000}"/>
    <cellStyle name="Total 8 9 3 16" xfId="25406" xr:uid="{00000000-0005-0000-0000-000043630000}"/>
    <cellStyle name="Total 8 9 3 2" xfId="25407" xr:uid="{00000000-0005-0000-0000-000044630000}"/>
    <cellStyle name="Total 8 9 3 2 2" xfId="25408" xr:uid="{00000000-0005-0000-0000-000045630000}"/>
    <cellStyle name="Total 8 9 3 3" xfId="25409" xr:uid="{00000000-0005-0000-0000-000046630000}"/>
    <cellStyle name="Total 8 9 3 3 2" xfId="25410" xr:uid="{00000000-0005-0000-0000-000047630000}"/>
    <cellStyle name="Total 8 9 3 4" xfId="25411" xr:uid="{00000000-0005-0000-0000-000048630000}"/>
    <cellStyle name="Total 8 9 3 4 2" xfId="25412" xr:uid="{00000000-0005-0000-0000-000049630000}"/>
    <cellStyle name="Total 8 9 3 5" xfId="25413" xr:uid="{00000000-0005-0000-0000-00004A630000}"/>
    <cellStyle name="Total 8 9 3 5 2" xfId="25414" xr:uid="{00000000-0005-0000-0000-00004B630000}"/>
    <cellStyle name="Total 8 9 3 6" xfId="25415" xr:uid="{00000000-0005-0000-0000-00004C630000}"/>
    <cellStyle name="Total 8 9 3 6 2" xfId="25416" xr:uid="{00000000-0005-0000-0000-00004D630000}"/>
    <cellStyle name="Total 8 9 3 7" xfId="25417" xr:uid="{00000000-0005-0000-0000-00004E630000}"/>
    <cellStyle name="Total 8 9 3 7 2" xfId="25418" xr:uid="{00000000-0005-0000-0000-00004F630000}"/>
    <cellStyle name="Total 8 9 3 8" xfId="25419" xr:uid="{00000000-0005-0000-0000-000050630000}"/>
    <cellStyle name="Total 8 9 3 8 2" xfId="25420" xr:uid="{00000000-0005-0000-0000-000051630000}"/>
    <cellStyle name="Total 8 9 3 9" xfId="25421" xr:uid="{00000000-0005-0000-0000-000052630000}"/>
    <cellStyle name="Total 8 9 3 9 2" xfId="25422" xr:uid="{00000000-0005-0000-0000-000053630000}"/>
    <cellStyle name="Total 8 9 4" xfId="25423" xr:uid="{00000000-0005-0000-0000-000054630000}"/>
    <cellStyle name="Total 8 9 4 10" xfId="25424" xr:uid="{00000000-0005-0000-0000-000055630000}"/>
    <cellStyle name="Total 8 9 4 10 2" xfId="25425" xr:uid="{00000000-0005-0000-0000-000056630000}"/>
    <cellStyle name="Total 8 9 4 11" xfId="25426" xr:uid="{00000000-0005-0000-0000-000057630000}"/>
    <cellStyle name="Total 8 9 4 11 2" xfId="25427" xr:uid="{00000000-0005-0000-0000-000058630000}"/>
    <cellStyle name="Total 8 9 4 12" xfId="25428" xr:uid="{00000000-0005-0000-0000-000059630000}"/>
    <cellStyle name="Total 8 9 4 12 2" xfId="25429" xr:uid="{00000000-0005-0000-0000-00005A630000}"/>
    <cellStyle name="Total 8 9 4 13" xfId="25430" xr:uid="{00000000-0005-0000-0000-00005B630000}"/>
    <cellStyle name="Total 8 9 4 13 2" xfId="25431" xr:uid="{00000000-0005-0000-0000-00005C630000}"/>
    <cellStyle name="Total 8 9 4 14" xfId="25432" xr:uid="{00000000-0005-0000-0000-00005D630000}"/>
    <cellStyle name="Total 8 9 4 14 2" xfId="25433" xr:uid="{00000000-0005-0000-0000-00005E630000}"/>
    <cellStyle name="Total 8 9 4 15" xfId="25434" xr:uid="{00000000-0005-0000-0000-00005F630000}"/>
    <cellStyle name="Total 8 9 4 15 2" xfId="25435" xr:uid="{00000000-0005-0000-0000-000060630000}"/>
    <cellStyle name="Total 8 9 4 16" xfId="25436" xr:uid="{00000000-0005-0000-0000-000061630000}"/>
    <cellStyle name="Total 8 9 4 2" xfId="25437" xr:uid="{00000000-0005-0000-0000-000062630000}"/>
    <cellStyle name="Total 8 9 4 2 2" xfId="25438" xr:uid="{00000000-0005-0000-0000-000063630000}"/>
    <cellStyle name="Total 8 9 4 3" xfId="25439" xr:uid="{00000000-0005-0000-0000-000064630000}"/>
    <cellStyle name="Total 8 9 4 3 2" xfId="25440" xr:uid="{00000000-0005-0000-0000-000065630000}"/>
    <cellStyle name="Total 8 9 4 4" xfId="25441" xr:uid="{00000000-0005-0000-0000-000066630000}"/>
    <cellStyle name="Total 8 9 4 4 2" xfId="25442" xr:uid="{00000000-0005-0000-0000-000067630000}"/>
    <cellStyle name="Total 8 9 4 5" xfId="25443" xr:uid="{00000000-0005-0000-0000-000068630000}"/>
    <cellStyle name="Total 8 9 4 5 2" xfId="25444" xr:uid="{00000000-0005-0000-0000-000069630000}"/>
    <cellStyle name="Total 8 9 4 6" xfId="25445" xr:uid="{00000000-0005-0000-0000-00006A630000}"/>
    <cellStyle name="Total 8 9 4 6 2" xfId="25446" xr:uid="{00000000-0005-0000-0000-00006B630000}"/>
    <cellStyle name="Total 8 9 4 7" xfId="25447" xr:uid="{00000000-0005-0000-0000-00006C630000}"/>
    <cellStyle name="Total 8 9 4 7 2" xfId="25448" xr:uid="{00000000-0005-0000-0000-00006D630000}"/>
    <cellStyle name="Total 8 9 4 8" xfId="25449" xr:uid="{00000000-0005-0000-0000-00006E630000}"/>
    <cellStyle name="Total 8 9 4 8 2" xfId="25450" xr:uid="{00000000-0005-0000-0000-00006F630000}"/>
    <cellStyle name="Total 8 9 4 9" xfId="25451" xr:uid="{00000000-0005-0000-0000-000070630000}"/>
    <cellStyle name="Total 8 9 4 9 2" xfId="25452" xr:uid="{00000000-0005-0000-0000-000071630000}"/>
    <cellStyle name="Total 8 9 5" xfId="25453" xr:uid="{00000000-0005-0000-0000-000072630000}"/>
    <cellStyle name="Total 8 9 5 10" xfId="25454" xr:uid="{00000000-0005-0000-0000-000073630000}"/>
    <cellStyle name="Total 8 9 5 10 2" xfId="25455" xr:uid="{00000000-0005-0000-0000-000074630000}"/>
    <cellStyle name="Total 8 9 5 11" xfId="25456" xr:uid="{00000000-0005-0000-0000-000075630000}"/>
    <cellStyle name="Total 8 9 5 11 2" xfId="25457" xr:uid="{00000000-0005-0000-0000-000076630000}"/>
    <cellStyle name="Total 8 9 5 12" xfId="25458" xr:uid="{00000000-0005-0000-0000-000077630000}"/>
    <cellStyle name="Total 8 9 5 12 2" xfId="25459" xr:uid="{00000000-0005-0000-0000-000078630000}"/>
    <cellStyle name="Total 8 9 5 13" xfId="25460" xr:uid="{00000000-0005-0000-0000-000079630000}"/>
    <cellStyle name="Total 8 9 5 13 2" xfId="25461" xr:uid="{00000000-0005-0000-0000-00007A630000}"/>
    <cellStyle name="Total 8 9 5 14" xfId="25462" xr:uid="{00000000-0005-0000-0000-00007B630000}"/>
    <cellStyle name="Total 8 9 5 2" xfId="25463" xr:uid="{00000000-0005-0000-0000-00007C630000}"/>
    <cellStyle name="Total 8 9 5 2 2" xfId="25464" xr:uid="{00000000-0005-0000-0000-00007D630000}"/>
    <cellStyle name="Total 8 9 5 3" xfId="25465" xr:uid="{00000000-0005-0000-0000-00007E630000}"/>
    <cellStyle name="Total 8 9 5 3 2" xfId="25466" xr:uid="{00000000-0005-0000-0000-00007F630000}"/>
    <cellStyle name="Total 8 9 5 4" xfId="25467" xr:uid="{00000000-0005-0000-0000-000080630000}"/>
    <cellStyle name="Total 8 9 5 4 2" xfId="25468" xr:uid="{00000000-0005-0000-0000-000081630000}"/>
    <cellStyle name="Total 8 9 5 5" xfId="25469" xr:uid="{00000000-0005-0000-0000-000082630000}"/>
    <cellStyle name="Total 8 9 5 5 2" xfId="25470" xr:uid="{00000000-0005-0000-0000-000083630000}"/>
    <cellStyle name="Total 8 9 5 6" xfId="25471" xr:uid="{00000000-0005-0000-0000-000084630000}"/>
    <cellStyle name="Total 8 9 5 6 2" xfId="25472" xr:uid="{00000000-0005-0000-0000-000085630000}"/>
    <cellStyle name="Total 8 9 5 7" xfId="25473" xr:uid="{00000000-0005-0000-0000-000086630000}"/>
    <cellStyle name="Total 8 9 5 7 2" xfId="25474" xr:uid="{00000000-0005-0000-0000-000087630000}"/>
    <cellStyle name="Total 8 9 5 8" xfId="25475" xr:uid="{00000000-0005-0000-0000-000088630000}"/>
    <cellStyle name="Total 8 9 5 8 2" xfId="25476" xr:uid="{00000000-0005-0000-0000-000089630000}"/>
    <cellStyle name="Total 8 9 5 9" xfId="25477" xr:uid="{00000000-0005-0000-0000-00008A630000}"/>
    <cellStyle name="Total 8 9 5 9 2" xfId="25478" xr:uid="{00000000-0005-0000-0000-00008B630000}"/>
    <cellStyle name="Total 8 9 6" xfId="25479" xr:uid="{00000000-0005-0000-0000-00008C630000}"/>
    <cellStyle name="Total 8 9 6 2" xfId="25480" xr:uid="{00000000-0005-0000-0000-00008D630000}"/>
    <cellStyle name="Total 8 9 7" xfId="25481" xr:uid="{00000000-0005-0000-0000-00008E630000}"/>
    <cellStyle name="Total 8 9 7 2" xfId="25482" xr:uid="{00000000-0005-0000-0000-00008F630000}"/>
    <cellStyle name="Total 8 9 8" xfId="25483" xr:uid="{00000000-0005-0000-0000-000090630000}"/>
    <cellStyle name="Total 8 9 8 2" xfId="25484" xr:uid="{00000000-0005-0000-0000-000091630000}"/>
    <cellStyle name="Total 8 9 9" xfId="25485" xr:uid="{00000000-0005-0000-0000-000092630000}"/>
    <cellStyle name="Total 8 9 9 2" xfId="25486" xr:uid="{00000000-0005-0000-0000-000093630000}"/>
    <cellStyle name="Total 9" xfId="25487" xr:uid="{00000000-0005-0000-0000-000094630000}"/>
    <cellStyle name="Total 9 10" xfId="25488" xr:uid="{00000000-0005-0000-0000-000095630000}"/>
    <cellStyle name="Total 9 10 10" xfId="25489" xr:uid="{00000000-0005-0000-0000-000096630000}"/>
    <cellStyle name="Total 9 10 10 2" xfId="25490" xr:uid="{00000000-0005-0000-0000-000097630000}"/>
    <cellStyle name="Total 9 10 11" xfId="25491" xr:uid="{00000000-0005-0000-0000-000098630000}"/>
    <cellStyle name="Total 9 10 11 2" xfId="25492" xr:uid="{00000000-0005-0000-0000-000099630000}"/>
    <cellStyle name="Total 9 10 12" xfId="25493" xr:uid="{00000000-0005-0000-0000-00009A630000}"/>
    <cellStyle name="Total 9 10 12 2" xfId="25494" xr:uid="{00000000-0005-0000-0000-00009B630000}"/>
    <cellStyle name="Total 9 10 13" xfId="25495" xr:uid="{00000000-0005-0000-0000-00009C630000}"/>
    <cellStyle name="Total 9 10 13 2" xfId="25496" xr:uid="{00000000-0005-0000-0000-00009D630000}"/>
    <cellStyle name="Total 9 10 14" xfId="25497" xr:uid="{00000000-0005-0000-0000-00009E630000}"/>
    <cellStyle name="Total 9 10 14 2" xfId="25498" xr:uid="{00000000-0005-0000-0000-00009F630000}"/>
    <cellStyle name="Total 9 10 15" xfId="25499" xr:uid="{00000000-0005-0000-0000-0000A0630000}"/>
    <cellStyle name="Total 9 10 15 2" xfId="25500" xr:uid="{00000000-0005-0000-0000-0000A1630000}"/>
    <cellStyle name="Total 9 10 16" xfId="25501" xr:uid="{00000000-0005-0000-0000-0000A2630000}"/>
    <cellStyle name="Total 9 10 16 2" xfId="25502" xr:uid="{00000000-0005-0000-0000-0000A3630000}"/>
    <cellStyle name="Total 9 10 17" xfId="25503" xr:uid="{00000000-0005-0000-0000-0000A4630000}"/>
    <cellStyle name="Total 9 10 17 2" xfId="25504" xr:uid="{00000000-0005-0000-0000-0000A5630000}"/>
    <cellStyle name="Total 9 10 18" xfId="25505" xr:uid="{00000000-0005-0000-0000-0000A6630000}"/>
    <cellStyle name="Total 9 10 2" xfId="25506" xr:uid="{00000000-0005-0000-0000-0000A7630000}"/>
    <cellStyle name="Total 9 10 2 2" xfId="25507" xr:uid="{00000000-0005-0000-0000-0000A8630000}"/>
    <cellStyle name="Total 9 10 3" xfId="25508" xr:uid="{00000000-0005-0000-0000-0000A9630000}"/>
    <cellStyle name="Total 9 10 3 2" xfId="25509" xr:uid="{00000000-0005-0000-0000-0000AA630000}"/>
    <cellStyle name="Total 9 10 4" xfId="25510" xr:uid="{00000000-0005-0000-0000-0000AB630000}"/>
    <cellStyle name="Total 9 10 4 2" xfId="25511" xr:uid="{00000000-0005-0000-0000-0000AC630000}"/>
    <cellStyle name="Total 9 10 5" xfId="25512" xr:uid="{00000000-0005-0000-0000-0000AD630000}"/>
    <cellStyle name="Total 9 10 5 2" xfId="25513" xr:uid="{00000000-0005-0000-0000-0000AE630000}"/>
    <cellStyle name="Total 9 10 6" xfId="25514" xr:uid="{00000000-0005-0000-0000-0000AF630000}"/>
    <cellStyle name="Total 9 10 6 2" xfId="25515" xr:uid="{00000000-0005-0000-0000-0000B0630000}"/>
    <cellStyle name="Total 9 10 7" xfId="25516" xr:uid="{00000000-0005-0000-0000-0000B1630000}"/>
    <cellStyle name="Total 9 10 7 2" xfId="25517" xr:uid="{00000000-0005-0000-0000-0000B2630000}"/>
    <cellStyle name="Total 9 10 8" xfId="25518" xr:uid="{00000000-0005-0000-0000-0000B3630000}"/>
    <cellStyle name="Total 9 10 8 2" xfId="25519" xr:uid="{00000000-0005-0000-0000-0000B4630000}"/>
    <cellStyle name="Total 9 10 9" xfId="25520" xr:uid="{00000000-0005-0000-0000-0000B5630000}"/>
    <cellStyle name="Total 9 10 9 2" xfId="25521" xr:uid="{00000000-0005-0000-0000-0000B6630000}"/>
    <cellStyle name="Total 9 11" xfId="25522" xr:uid="{00000000-0005-0000-0000-0000B7630000}"/>
    <cellStyle name="Total 9 11 10" xfId="25523" xr:uid="{00000000-0005-0000-0000-0000B8630000}"/>
    <cellStyle name="Total 9 11 10 2" xfId="25524" xr:uid="{00000000-0005-0000-0000-0000B9630000}"/>
    <cellStyle name="Total 9 11 11" xfId="25525" xr:uid="{00000000-0005-0000-0000-0000BA630000}"/>
    <cellStyle name="Total 9 11 11 2" xfId="25526" xr:uid="{00000000-0005-0000-0000-0000BB630000}"/>
    <cellStyle name="Total 9 11 12" xfId="25527" xr:uid="{00000000-0005-0000-0000-0000BC630000}"/>
    <cellStyle name="Total 9 11 12 2" xfId="25528" xr:uid="{00000000-0005-0000-0000-0000BD630000}"/>
    <cellStyle name="Total 9 11 13" xfId="25529" xr:uid="{00000000-0005-0000-0000-0000BE630000}"/>
    <cellStyle name="Total 9 11 13 2" xfId="25530" xr:uid="{00000000-0005-0000-0000-0000BF630000}"/>
    <cellStyle name="Total 9 11 14" xfId="25531" xr:uid="{00000000-0005-0000-0000-0000C0630000}"/>
    <cellStyle name="Total 9 11 14 2" xfId="25532" xr:uid="{00000000-0005-0000-0000-0000C1630000}"/>
    <cellStyle name="Total 9 11 15" xfId="25533" xr:uid="{00000000-0005-0000-0000-0000C2630000}"/>
    <cellStyle name="Total 9 11 15 2" xfId="25534" xr:uid="{00000000-0005-0000-0000-0000C3630000}"/>
    <cellStyle name="Total 9 11 16" xfId="25535" xr:uid="{00000000-0005-0000-0000-0000C4630000}"/>
    <cellStyle name="Total 9 11 16 2" xfId="25536" xr:uid="{00000000-0005-0000-0000-0000C5630000}"/>
    <cellStyle name="Total 9 11 17" xfId="25537" xr:uid="{00000000-0005-0000-0000-0000C6630000}"/>
    <cellStyle name="Total 9 11 17 2" xfId="25538" xr:uid="{00000000-0005-0000-0000-0000C7630000}"/>
    <cellStyle name="Total 9 11 18" xfId="25539" xr:uid="{00000000-0005-0000-0000-0000C8630000}"/>
    <cellStyle name="Total 9 11 2" xfId="25540" xr:uid="{00000000-0005-0000-0000-0000C9630000}"/>
    <cellStyle name="Total 9 11 2 2" xfId="25541" xr:uid="{00000000-0005-0000-0000-0000CA630000}"/>
    <cellStyle name="Total 9 11 3" xfId="25542" xr:uid="{00000000-0005-0000-0000-0000CB630000}"/>
    <cellStyle name="Total 9 11 3 2" xfId="25543" xr:uid="{00000000-0005-0000-0000-0000CC630000}"/>
    <cellStyle name="Total 9 11 4" xfId="25544" xr:uid="{00000000-0005-0000-0000-0000CD630000}"/>
    <cellStyle name="Total 9 11 4 2" xfId="25545" xr:uid="{00000000-0005-0000-0000-0000CE630000}"/>
    <cellStyle name="Total 9 11 5" xfId="25546" xr:uid="{00000000-0005-0000-0000-0000CF630000}"/>
    <cellStyle name="Total 9 11 5 2" xfId="25547" xr:uid="{00000000-0005-0000-0000-0000D0630000}"/>
    <cellStyle name="Total 9 11 6" xfId="25548" xr:uid="{00000000-0005-0000-0000-0000D1630000}"/>
    <cellStyle name="Total 9 11 6 2" xfId="25549" xr:uid="{00000000-0005-0000-0000-0000D2630000}"/>
    <cellStyle name="Total 9 11 7" xfId="25550" xr:uid="{00000000-0005-0000-0000-0000D3630000}"/>
    <cellStyle name="Total 9 11 7 2" xfId="25551" xr:uid="{00000000-0005-0000-0000-0000D4630000}"/>
    <cellStyle name="Total 9 11 8" xfId="25552" xr:uid="{00000000-0005-0000-0000-0000D5630000}"/>
    <cellStyle name="Total 9 11 8 2" xfId="25553" xr:uid="{00000000-0005-0000-0000-0000D6630000}"/>
    <cellStyle name="Total 9 11 9" xfId="25554" xr:uid="{00000000-0005-0000-0000-0000D7630000}"/>
    <cellStyle name="Total 9 11 9 2" xfId="25555" xr:uid="{00000000-0005-0000-0000-0000D8630000}"/>
    <cellStyle name="Total 9 12" xfId="25556" xr:uid="{00000000-0005-0000-0000-0000D9630000}"/>
    <cellStyle name="Total 9 12 10" xfId="25557" xr:uid="{00000000-0005-0000-0000-0000DA630000}"/>
    <cellStyle name="Total 9 12 10 2" xfId="25558" xr:uid="{00000000-0005-0000-0000-0000DB630000}"/>
    <cellStyle name="Total 9 12 11" xfId="25559" xr:uid="{00000000-0005-0000-0000-0000DC630000}"/>
    <cellStyle name="Total 9 12 11 2" xfId="25560" xr:uid="{00000000-0005-0000-0000-0000DD630000}"/>
    <cellStyle name="Total 9 12 12" xfId="25561" xr:uid="{00000000-0005-0000-0000-0000DE630000}"/>
    <cellStyle name="Total 9 12 12 2" xfId="25562" xr:uid="{00000000-0005-0000-0000-0000DF630000}"/>
    <cellStyle name="Total 9 12 13" xfId="25563" xr:uid="{00000000-0005-0000-0000-0000E0630000}"/>
    <cellStyle name="Total 9 12 13 2" xfId="25564" xr:uid="{00000000-0005-0000-0000-0000E1630000}"/>
    <cellStyle name="Total 9 12 14" xfId="25565" xr:uid="{00000000-0005-0000-0000-0000E2630000}"/>
    <cellStyle name="Total 9 12 14 2" xfId="25566" xr:uid="{00000000-0005-0000-0000-0000E3630000}"/>
    <cellStyle name="Total 9 12 15" xfId="25567" xr:uid="{00000000-0005-0000-0000-0000E4630000}"/>
    <cellStyle name="Total 9 12 15 2" xfId="25568" xr:uid="{00000000-0005-0000-0000-0000E5630000}"/>
    <cellStyle name="Total 9 12 16" xfId="25569" xr:uid="{00000000-0005-0000-0000-0000E6630000}"/>
    <cellStyle name="Total 9 12 2" xfId="25570" xr:uid="{00000000-0005-0000-0000-0000E7630000}"/>
    <cellStyle name="Total 9 12 2 2" xfId="25571" xr:uid="{00000000-0005-0000-0000-0000E8630000}"/>
    <cellStyle name="Total 9 12 3" xfId="25572" xr:uid="{00000000-0005-0000-0000-0000E9630000}"/>
    <cellStyle name="Total 9 12 3 2" xfId="25573" xr:uid="{00000000-0005-0000-0000-0000EA630000}"/>
    <cellStyle name="Total 9 12 4" xfId="25574" xr:uid="{00000000-0005-0000-0000-0000EB630000}"/>
    <cellStyle name="Total 9 12 4 2" xfId="25575" xr:uid="{00000000-0005-0000-0000-0000EC630000}"/>
    <cellStyle name="Total 9 12 5" xfId="25576" xr:uid="{00000000-0005-0000-0000-0000ED630000}"/>
    <cellStyle name="Total 9 12 5 2" xfId="25577" xr:uid="{00000000-0005-0000-0000-0000EE630000}"/>
    <cellStyle name="Total 9 12 6" xfId="25578" xr:uid="{00000000-0005-0000-0000-0000EF630000}"/>
    <cellStyle name="Total 9 12 6 2" xfId="25579" xr:uid="{00000000-0005-0000-0000-0000F0630000}"/>
    <cellStyle name="Total 9 12 7" xfId="25580" xr:uid="{00000000-0005-0000-0000-0000F1630000}"/>
    <cellStyle name="Total 9 12 7 2" xfId="25581" xr:uid="{00000000-0005-0000-0000-0000F2630000}"/>
    <cellStyle name="Total 9 12 8" xfId="25582" xr:uid="{00000000-0005-0000-0000-0000F3630000}"/>
    <cellStyle name="Total 9 12 8 2" xfId="25583" xr:uid="{00000000-0005-0000-0000-0000F4630000}"/>
    <cellStyle name="Total 9 12 9" xfId="25584" xr:uid="{00000000-0005-0000-0000-0000F5630000}"/>
    <cellStyle name="Total 9 12 9 2" xfId="25585" xr:uid="{00000000-0005-0000-0000-0000F6630000}"/>
    <cellStyle name="Total 9 13" xfId="25586" xr:uid="{00000000-0005-0000-0000-0000F7630000}"/>
    <cellStyle name="Total 9 13 10" xfId="25587" xr:uid="{00000000-0005-0000-0000-0000F8630000}"/>
    <cellStyle name="Total 9 13 10 2" xfId="25588" xr:uid="{00000000-0005-0000-0000-0000F9630000}"/>
    <cellStyle name="Total 9 13 11" xfId="25589" xr:uid="{00000000-0005-0000-0000-0000FA630000}"/>
    <cellStyle name="Total 9 13 11 2" xfId="25590" xr:uid="{00000000-0005-0000-0000-0000FB630000}"/>
    <cellStyle name="Total 9 13 12" xfId="25591" xr:uid="{00000000-0005-0000-0000-0000FC630000}"/>
    <cellStyle name="Total 9 13 12 2" xfId="25592" xr:uid="{00000000-0005-0000-0000-0000FD630000}"/>
    <cellStyle name="Total 9 13 13" xfId="25593" xr:uid="{00000000-0005-0000-0000-0000FE630000}"/>
    <cellStyle name="Total 9 13 13 2" xfId="25594" xr:uid="{00000000-0005-0000-0000-0000FF630000}"/>
    <cellStyle name="Total 9 13 14" xfId="25595" xr:uid="{00000000-0005-0000-0000-000000640000}"/>
    <cellStyle name="Total 9 13 14 2" xfId="25596" xr:uid="{00000000-0005-0000-0000-000001640000}"/>
    <cellStyle name="Total 9 13 15" xfId="25597" xr:uid="{00000000-0005-0000-0000-000002640000}"/>
    <cellStyle name="Total 9 13 15 2" xfId="25598" xr:uid="{00000000-0005-0000-0000-000003640000}"/>
    <cellStyle name="Total 9 13 16" xfId="25599" xr:uid="{00000000-0005-0000-0000-000004640000}"/>
    <cellStyle name="Total 9 13 2" xfId="25600" xr:uid="{00000000-0005-0000-0000-000005640000}"/>
    <cellStyle name="Total 9 13 2 2" xfId="25601" xr:uid="{00000000-0005-0000-0000-000006640000}"/>
    <cellStyle name="Total 9 13 3" xfId="25602" xr:uid="{00000000-0005-0000-0000-000007640000}"/>
    <cellStyle name="Total 9 13 3 2" xfId="25603" xr:uid="{00000000-0005-0000-0000-000008640000}"/>
    <cellStyle name="Total 9 13 4" xfId="25604" xr:uid="{00000000-0005-0000-0000-000009640000}"/>
    <cellStyle name="Total 9 13 4 2" xfId="25605" xr:uid="{00000000-0005-0000-0000-00000A640000}"/>
    <cellStyle name="Total 9 13 5" xfId="25606" xr:uid="{00000000-0005-0000-0000-00000B640000}"/>
    <cellStyle name="Total 9 13 5 2" xfId="25607" xr:uid="{00000000-0005-0000-0000-00000C640000}"/>
    <cellStyle name="Total 9 13 6" xfId="25608" xr:uid="{00000000-0005-0000-0000-00000D640000}"/>
    <cellStyle name="Total 9 13 6 2" xfId="25609" xr:uid="{00000000-0005-0000-0000-00000E640000}"/>
    <cellStyle name="Total 9 13 7" xfId="25610" xr:uid="{00000000-0005-0000-0000-00000F640000}"/>
    <cellStyle name="Total 9 13 7 2" xfId="25611" xr:uid="{00000000-0005-0000-0000-000010640000}"/>
    <cellStyle name="Total 9 13 8" xfId="25612" xr:uid="{00000000-0005-0000-0000-000011640000}"/>
    <cellStyle name="Total 9 13 8 2" xfId="25613" xr:uid="{00000000-0005-0000-0000-000012640000}"/>
    <cellStyle name="Total 9 13 9" xfId="25614" xr:uid="{00000000-0005-0000-0000-000013640000}"/>
    <cellStyle name="Total 9 13 9 2" xfId="25615" xr:uid="{00000000-0005-0000-0000-000014640000}"/>
    <cellStyle name="Total 9 14" xfId="25616" xr:uid="{00000000-0005-0000-0000-000015640000}"/>
    <cellStyle name="Total 9 14 10" xfId="25617" xr:uid="{00000000-0005-0000-0000-000016640000}"/>
    <cellStyle name="Total 9 14 10 2" xfId="25618" xr:uid="{00000000-0005-0000-0000-000017640000}"/>
    <cellStyle name="Total 9 14 11" xfId="25619" xr:uid="{00000000-0005-0000-0000-000018640000}"/>
    <cellStyle name="Total 9 14 11 2" xfId="25620" xr:uid="{00000000-0005-0000-0000-000019640000}"/>
    <cellStyle name="Total 9 14 12" xfId="25621" xr:uid="{00000000-0005-0000-0000-00001A640000}"/>
    <cellStyle name="Total 9 14 12 2" xfId="25622" xr:uid="{00000000-0005-0000-0000-00001B640000}"/>
    <cellStyle name="Total 9 14 13" xfId="25623" xr:uid="{00000000-0005-0000-0000-00001C640000}"/>
    <cellStyle name="Total 9 14 13 2" xfId="25624" xr:uid="{00000000-0005-0000-0000-00001D640000}"/>
    <cellStyle name="Total 9 14 14" xfId="25625" xr:uid="{00000000-0005-0000-0000-00001E640000}"/>
    <cellStyle name="Total 9 14 14 2" xfId="25626" xr:uid="{00000000-0005-0000-0000-00001F640000}"/>
    <cellStyle name="Total 9 14 15" xfId="25627" xr:uid="{00000000-0005-0000-0000-000020640000}"/>
    <cellStyle name="Total 9 14 2" xfId="25628" xr:uid="{00000000-0005-0000-0000-000021640000}"/>
    <cellStyle name="Total 9 14 2 2" xfId="25629" xr:uid="{00000000-0005-0000-0000-000022640000}"/>
    <cellStyle name="Total 9 14 3" xfId="25630" xr:uid="{00000000-0005-0000-0000-000023640000}"/>
    <cellStyle name="Total 9 14 3 2" xfId="25631" xr:uid="{00000000-0005-0000-0000-000024640000}"/>
    <cellStyle name="Total 9 14 4" xfId="25632" xr:uid="{00000000-0005-0000-0000-000025640000}"/>
    <cellStyle name="Total 9 14 4 2" xfId="25633" xr:uid="{00000000-0005-0000-0000-000026640000}"/>
    <cellStyle name="Total 9 14 5" xfId="25634" xr:uid="{00000000-0005-0000-0000-000027640000}"/>
    <cellStyle name="Total 9 14 5 2" xfId="25635" xr:uid="{00000000-0005-0000-0000-000028640000}"/>
    <cellStyle name="Total 9 14 6" xfId="25636" xr:uid="{00000000-0005-0000-0000-000029640000}"/>
    <cellStyle name="Total 9 14 6 2" xfId="25637" xr:uid="{00000000-0005-0000-0000-00002A640000}"/>
    <cellStyle name="Total 9 14 7" xfId="25638" xr:uid="{00000000-0005-0000-0000-00002B640000}"/>
    <cellStyle name="Total 9 14 7 2" xfId="25639" xr:uid="{00000000-0005-0000-0000-00002C640000}"/>
    <cellStyle name="Total 9 14 8" xfId="25640" xr:uid="{00000000-0005-0000-0000-00002D640000}"/>
    <cellStyle name="Total 9 14 8 2" xfId="25641" xr:uid="{00000000-0005-0000-0000-00002E640000}"/>
    <cellStyle name="Total 9 14 9" xfId="25642" xr:uid="{00000000-0005-0000-0000-00002F640000}"/>
    <cellStyle name="Total 9 14 9 2" xfId="25643" xr:uid="{00000000-0005-0000-0000-000030640000}"/>
    <cellStyle name="Total 9 15" xfId="25644" xr:uid="{00000000-0005-0000-0000-000031640000}"/>
    <cellStyle name="Total 9 15 2" xfId="25645" xr:uid="{00000000-0005-0000-0000-000032640000}"/>
    <cellStyle name="Total 9 16" xfId="25646" xr:uid="{00000000-0005-0000-0000-000033640000}"/>
    <cellStyle name="Total 9 16 2" xfId="25647" xr:uid="{00000000-0005-0000-0000-000034640000}"/>
    <cellStyle name="Total 9 17" xfId="25648" xr:uid="{00000000-0005-0000-0000-000035640000}"/>
    <cellStyle name="Total 9 17 2" xfId="25649" xr:uid="{00000000-0005-0000-0000-000036640000}"/>
    <cellStyle name="Total 9 18" xfId="25650" xr:uid="{00000000-0005-0000-0000-000037640000}"/>
    <cellStyle name="Total 9 18 2" xfId="25651" xr:uid="{00000000-0005-0000-0000-000038640000}"/>
    <cellStyle name="Total 9 19" xfId="25652" xr:uid="{00000000-0005-0000-0000-000039640000}"/>
    <cellStyle name="Total 9 19 2" xfId="25653" xr:uid="{00000000-0005-0000-0000-00003A640000}"/>
    <cellStyle name="Total 9 2" xfId="25654" xr:uid="{00000000-0005-0000-0000-00003B640000}"/>
    <cellStyle name="Total 9 2 10" xfId="25655" xr:uid="{00000000-0005-0000-0000-00003C640000}"/>
    <cellStyle name="Total 9 2 10 10" xfId="25656" xr:uid="{00000000-0005-0000-0000-00003D640000}"/>
    <cellStyle name="Total 9 2 10 10 2" xfId="25657" xr:uid="{00000000-0005-0000-0000-00003E640000}"/>
    <cellStyle name="Total 9 2 10 11" xfId="25658" xr:uid="{00000000-0005-0000-0000-00003F640000}"/>
    <cellStyle name="Total 9 2 10 11 2" xfId="25659" xr:uid="{00000000-0005-0000-0000-000040640000}"/>
    <cellStyle name="Total 9 2 10 12" xfId="25660" xr:uid="{00000000-0005-0000-0000-000041640000}"/>
    <cellStyle name="Total 9 2 10 12 2" xfId="25661" xr:uid="{00000000-0005-0000-0000-000042640000}"/>
    <cellStyle name="Total 9 2 10 13" xfId="25662" xr:uid="{00000000-0005-0000-0000-000043640000}"/>
    <cellStyle name="Total 9 2 10 13 2" xfId="25663" xr:uid="{00000000-0005-0000-0000-000044640000}"/>
    <cellStyle name="Total 9 2 10 14" xfId="25664" xr:uid="{00000000-0005-0000-0000-000045640000}"/>
    <cellStyle name="Total 9 2 10 14 2" xfId="25665" xr:uid="{00000000-0005-0000-0000-000046640000}"/>
    <cellStyle name="Total 9 2 10 15" xfId="25666" xr:uid="{00000000-0005-0000-0000-000047640000}"/>
    <cellStyle name="Total 9 2 10 15 2" xfId="25667" xr:uid="{00000000-0005-0000-0000-000048640000}"/>
    <cellStyle name="Total 9 2 10 16" xfId="25668" xr:uid="{00000000-0005-0000-0000-000049640000}"/>
    <cellStyle name="Total 9 2 10 16 2" xfId="25669" xr:uid="{00000000-0005-0000-0000-00004A640000}"/>
    <cellStyle name="Total 9 2 10 17" xfId="25670" xr:uid="{00000000-0005-0000-0000-00004B640000}"/>
    <cellStyle name="Total 9 2 10 17 2" xfId="25671" xr:uid="{00000000-0005-0000-0000-00004C640000}"/>
    <cellStyle name="Total 9 2 10 18" xfId="25672" xr:uid="{00000000-0005-0000-0000-00004D640000}"/>
    <cellStyle name="Total 9 2 10 2" xfId="25673" xr:uid="{00000000-0005-0000-0000-00004E640000}"/>
    <cellStyle name="Total 9 2 10 2 2" xfId="25674" xr:uid="{00000000-0005-0000-0000-00004F640000}"/>
    <cellStyle name="Total 9 2 10 3" xfId="25675" xr:uid="{00000000-0005-0000-0000-000050640000}"/>
    <cellStyle name="Total 9 2 10 3 2" xfId="25676" xr:uid="{00000000-0005-0000-0000-000051640000}"/>
    <cellStyle name="Total 9 2 10 4" xfId="25677" xr:uid="{00000000-0005-0000-0000-000052640000}"/>
    <cellStyle name="Total 9 2 10 4 2" xfId="25678" xr:uid="{00000000-0005-0000-0000-000053640000}"/>
    <cellStyle name="Total 9 2 10 5" xfId="25679" xr:uid="{00000000-0005-0000-0000-000054640000}"/>
    <cellStyle name="Total 9 2 10 5 2" xfId="25680" xr:uid="{00000000-0005-0000-0000-000055640000}"/>
    <cellStyle name="Total 9 2 10 6" xfId="25681" xr:uid="{00000000-0005-0000-0000-000056640000}"/>
    <cellStyle name="Total 9 2 10 6 2" xfId="25682" xr:uid="{00000000-0005-0000-0000-000057640000}"/>
    <cellStyle name="Total 9 2 10 7" xfId="25683" xr:uid="{00000000-0005-0000-0000-000058640000}"/>
    <cellStyle name="Total 9 2 10 7 2" xfId="25684" xr:uid="{00000000-0005-0000-0000-000059640000}"/>
    <cellStyle name="Total 9 2 10 8" xfId="25685" xr:uid="{00000000-0005-0000-0000-00005A640000}"/>
    <cellStyle name="Total 9 2 10 8 2" xfId="25686" xr:uid="{00000000-0005-0000-0000-00005B640000}"/>
    <cellStyle name="Total 9 2 10 9" xfId="25687" xr:uid="{00000000-0005-0000-0000-00005C640000}"/>
    <cellStyle name="Total 9 2 10 9 2" xfId="25688" xr:uid="{00000000-0005-0000-0000-00005D640000}"/>
    <cellStyle name="Total 9 2 11" xfId="25689" xr:uid="{00000000-0005-0000-0000-00005E640000}"/>
    <cellStyle name="Total 9 2 11 10" xfId="25690" xr:uid="{00000000-0005-0000-0000-00005F640000}"/>
    <cellStyle name="Total 9 2 11 10 2" xfId="25691" xr:uid="{00000000-0005-0000-0000-000060640000}"/>
    <cellStyle name="Total 9 2 11 11" xfId="25692" xr:uid="{00000000-0005-0000-0000-000061640000}"/>
    <cellStyle name="Total 9 2 11 11 2" xfId="25693" xr:uid="{00000000-0005-0000-0000-000062640000}"/>
    <cellStyle name="Total 9 2 11 12" xfId="25694" xr:uid="{00000000-0005-0000-0000-000063640000}"/>
    <cellStyle name="Total 9 2 11 12 2" xfId="25695" xr:uid="{00000000-0005-0000-0000-000064640000}"/>
    <cellStyle name="Total 9 2 11 13" xfId="25696" xr:uid="{00000000-0005-0000-0000-000065640000}"/>
    <cellStyle name="Total 9 2 11 13 2" xfId="25697" xr:uid="{00000000-0005-0000-0000-000066640000}"/>
    <cellStyle name="Total 9 2 11 14" xfId="25698" xr:uid="{00000000-0005-0000-0000-000067640000}"/>
    <cellStyle name="Total 9 2 11 14 2" xfId="25699" xr:uid="{00000000-0005-0000-0000-000068640000}"/>
    <cellStyle name="Total 9 2 11 15" xfId="25700" xr:uid="{00000000-0005-0000-0000-000069640000}"/>
    <cellStyle name="Total 9 2 11 15 2" xfId="25701" xr:uid="{00000000-0005-0000-0000-00006A640000}"/>
    <cellStyle name="Total 9 2 11 16" xfId="25702" xr:uid="{00000000-0005-0000-0000-00006B640000}"/>
    <cellStyle name="Total 9 2 11 2" xfId="25703" xr:uid="{00000000-0005-0000-0000-00006C640000}"/>
    <cellStyle name="Total 9 2 11 2 2" xfId="25704" xr:uid="{00000000-0005-0000-0000-00006D640000}"/>
    <cellStyle name="Total 9 2 11 3" xfId="25705" xr:uid="{00000000-0005-0000-0000-00006E640000}"/>
    <cellStyle name="Total 9 2 11 3 2" xfId="25706" xr:uid="{00000000-0005-0000-0000-00006F640000}"/>
    <cellStyle name="Total 9 2 11 4" xfId="25707" xr:uid="{00000000-0005-0000-0000-000070640000}"/>
    <cellStyle name="Total 9 2 11 4 2" xfId="25708" xr:uid="{00000000-0005-0000-0000-000071640000}"/>
    <cellStyle name="Total 9 2 11 5" xfId="25709" xr:uid="{00000000-0005-0000-0000-000072640000}"/>
    <cellStyle name="Total 9 2 11 5 2" xfId="25710" xr:uid="{00000000-0005-0000-0000-000073640000}"/>
    <cellStyle name="Total 9 2 11 6" xfId="25711" xr:uid="{00000000-0005-0000-0000-000074640000}"/>
    <cellStyle name="Total 9 2 11 6 2" xfId="25712" xr:uid="{00000000-0005-0000-0000-000075640000}"/>
    <cellStyle name="Total 9 2 11 7" xfId="25713" xr:uid="{00000000-0005-0000-0000-000076640000}"/>
    <cellStyle name="Total 9 2 11 7 2" xfId="25714" xr:uid="{00000000-0005-0000-0000-000077640000}"/>
    <cellStyle name="Total 9 2 11 8" xfId="25715" xr:uid="{00000000-0005-0000-0000-000078640000}"/>
    <cellStyle name="Total 9 2 11 8 2" xfId="25716" xr:uid="{00000000-0005-0000-0000-000079640000}"/>
    <cellStyle name="Total 9 2 11 9" xfId="25717" xr:uid="{00000000-0005-0000-0000-00007A640000}"/>
    <cellStyle name="Total 9 2 11 9 2" xfId="25718" xr:uid="{00000000-0005-0000-0000-00007B640000}"/>
    <cellStyle name="Total 9 2 12" xfId="25719" xr:uid="{00000000-0005-0000-0000-00007C640000}"/>
    <cellStyle name="Total 9 2 12 10" xfId="25720" xr:uid="{00000000-0005-0000-0000-00007D640000}"/>
    <cellStyle name="Total 9 2 12 10 2" xfId="25721" xr:uid="{00000000-0005-0000-0000-00007E640000}"/>
    <cellStyle name="Total 9 2 12 11" xfId="25722" xr:uid="{00000000-0005-0000-0000-00007F640000}"/>
    <cellStyle name="Total 9 2 12 11 2" xfId="25723" xr:uid="{00000000-0005-0000-0000-000080640000}"/>
    <cellStyle name="Total 9 2 12 12" xfId="25724" xr:uid="{00000000-0005-0000-0000-000081640000}"/>
    <cellStyle name="Total 9 2 12 12 2" xfId="25725" xr:uid="{00000000-0005-0000-0000-000082640000}"/>
    <cellStyle name="Total 9 2 12 13" xfId="25726" xr:uid="{00000000-0005-0000-0000-000083640000}"/>
    <cellStyle name="Total 9 2 12 13 2" xfId="25727" xr:uid="{00000000-0005-0000-0000-000084640000}"/>
    <cellStyle name="Total 9 2 12 14" xfId="25728" xr:uid="{00000000-0005-0000-0000-000085640000}"/>
    <cellStyle name="Total 9 2 12 14 2" xfId="25729" xr:uid="{00000000-0005-0000-0000-000086640000}"/>
    <cellStyle name="Total 9 2 12 15" xfId="25730" xr:uid="{00000000-0005-0000-0000-000087640000}"/>
    <cellStyle name="Total 9 2 12 15 2" xfId="25731" xr:uid="{00000000-0005-0000-0000-000088640000}"/>
    <cellStyle name="Total 9 2 12 16" xfId="25732" xr:uid="{00000000-0005-0000-0000-000089640000}"/>
    <cellStyle name="Total 9 2 12 2" xfId="25733" xr:uid="{00000000-0005-0000-0000-00008A640000}"/>
    <cellStyle name="Total 9 2 12 2 2" xfId="25734" xr:uid="{00000000-0005-0000-0000-00008B640000}"/>
    <cellStyle name="Total 9 2 12 3" xfId="25735" xr:uid="{00000000-0005-0000-0000-00008C640000}"/>
    <cellStyle name="Total 9 2 12 3 2" xfId="25736" xr:uid="{00000000-0005-0000-0000-00008D640000}"/>
    <cellStyle name="Total 9 2 12 4" xfId="25737" xr:uid="{00000000-0005-0000-0000-00008E640000}"/>
    <cellStyle name="Total 9 2 12 4 2" xfId="25738" xr:uid="{00000000-0005-0000-0000-00008F640000}"/>
    <cellStyle name="Total 9 2 12 5" xfId="25739" xr:uid="{00000000-0005-0000-0000-000090640000}"/>
    <cellStyle name="Total 9 2 12 5 2" xfId="25740" xr:uid="{00000000-0005-0000-0000-000091640000}"/>
    <cellStyle name="Total 9 2 12 6" xfId="25741" xr:uid="{00000000-0005-0000-0000-000092640000}"/>
    <cellStyle name="Total 9 2 12 6 2" xfId="25742" xr:uid="{00000000-0005-0000-0000-000093640000}"/>
    <cellStyle name="Total 9 2 12 7" xfId="25743" xr:uid="{00000000-0005-0000-0000-000094640000}"/>
    <cellStyle name="Total 9 2 12 7 2" xfId="25744" xr:uid="{00000000-0005-0000-0000-000095640000}"/>
    <cellStyle name="Total 9 2 12 8" xfId="25745" xr:uid="{00000000-0005-0000-0000-000096640000}"/>
    <cellStyle name="Total 9 2 12 8 2" xfId="25746" xr:uid="{00000000-0005-0000-0000-000097640000}"/>
    <cellStyle name="Total 9 2 12 9" xfId="25747" xr:uid="{00000000-0005-0000-0000-000098640000}"/>
    <cellStyle name="Total 9 2 12 9 2" xfId="25748" xr:uid="{00000000-0005-0000-0000-000099640000}"/>
    <cellStyle name="Total 9 2 13" xfId="25749" xr:uid="{00000000-0005-0000-0000-00009A640000}"/>
    <cellStyle name="Total 9 2 13 10" xfId="25750" xr:uid="{00000000-0005-0000-0000-00009B640000}"/>
    <cellStyle name="Total 9 2 13 10 2" xfId="25751" xr:uid="{00000000-0005-0000-0000-00009C640000}"/>
    <cellStyle name="Total 9 2 13 11" xfId="25752" xr:uid="{00000000-0005-0000-0000-00009D640000}"/>
    <cellStyle name="Total 9 2 13 11 2" xfId="25753" xr:uid="{00000000-0005-0000-0000-00009E640000}"/>
    <cellStyle name="Total 9 2 13 12" xfId="25754" xr:uid="{00000000-0005-0000-0000-00009F640000}"/>
    <cellStyle name="Total 9 2 13 12 2" xfId="25755" xr:uid="{00000000-0005-0000-0000-0000A0640000}"/>
    <cellStyle name="Total 9 2 13 13" xfId="25756" xr:uid="{00000000-0005-0000-0000-0000A1640000}"/>
    <cellStyle name="Total 9 2 13 13 2" xfId="25757" xr:uid="{00000000-0005-0000-0000-0000A2640000}"/>
    <cellStyle name="Total 9 2 13 14" xfId="25758" xr:uid="{00000000-0005-0000-0000-0000A3640000}"/>
    <cellStyle name="Total 9 2 13 14 2" xfId="25759" xr:uid="{00000000-0005-0000-0000-0000A4640000}"/>
    <cellStyle name="Total 9 2 13 15" xfId="25760" xr:uid="{00000000-0005-0000-0000-0000A5640000}"/>
    <cellStyle name="Total 9 2 13 2" xfId="25761" xr:uid="{00000000-0005-0000-0000-0000A6640000}"/>
    <cellStyle name="Total 9 2 13 2 2" xfId="25762" xr:uid="{00000000-0005-0000-0000-0000A7640000}"/>
    <cellStyle name="Total 9 2 13 3" xfId="25763" xr:uid="{00000000-0005-0000-0000-0000A8640000}"/>
    <cellStyle name="Total 9 2 13 3 2" xfId="25764" xr:uid="{00000000-0005-0000-0000-0000A9640000}"/>
    <cellStyle name="Total 9 2 13 4" xfId="25765" xr:uid="{00000000-0005-0000-0000-0000AA640000}"/>
    <cellStyle name="Total 9 2 13 4 2" xfId="25766" xr:uid="{00000000-0005-0000-0000-0000AB640000}"/>
    <cellStyle name="Total 9 2 13 5" xfId="25767" xr:uid="{00000000-0005-0000-0000-0000AC640000}"/>
    <cellStyle name="Total 9 2 13 5 2" xfId="25768" xr:uid="{00000000-0005-0000-0000-0000AD640000}"/>
    <cellStyle name="Total 9 2 13 6" xfId="25769" xr:uid="{00000000-0005-0000-0000-0000AE640000}"/>
    <cellStyle name="Total 9 2 13 6 2" xfId="25770" xr:uid="{00000000-0005-0000-0000-0000AF640000}"/>
    <cellStyle name="Total 9 2 13 7" xfId="25771" xr:uid="{00000000-0005-0000-0000-0000B0640000}"/>
    <cellStyle name="Total 9 2 13 7 2" xfId="25772" xr:uid="{00000000-0005-0000-0000-0000B1640000}"/>
    <cellStyle name="Total 9 2 13 8" xfId="25773" xr:uid="{00000000-0005-0000-0000-0000B2640000}"/>
    <cellStyle name="Total 9 2 13 8 2" xfId="25774" xr:uid="{00000000-0005-0000-0000-0000B3640000}"/>
    <cellStyle name="Total 9 2 13 9" xfId="25775" xr:uid="{00000000-0005-0000-0000-0000B4640000}"/>
    <cellStyle name="Total 9 2 13 9 2" xfId="25776" xr:uid="{00000000-0005-0000-0000-0000B5640000}"/>
    <cellStyle name="Total 9 2 14" xfId="25777" xr:uid="{00000000-0005-0000-0000-0000B6640000}"/>
    <cellStyle name="Total 9 2 14 2" xfId="25778" xr:uid="{00000000-0005-0000-0000-0000B7640000}"/>
    <cellStyle name="Total 9 2 15" xfId="25779" xr:uid="{00000000-0005-0000-0000-0000B8640000}"/>
    <cellStyle name="Total 9 2 15 2" xfId="25780" xr:uid="{00000000-0005-0000-0000-0000B9640000}"/>
    <cellStyle name="Total 9 2 16" xfId="25781" xr:uid="{00000000-0005-0000-0000-0000BA640000}"/>
    <cellStyle name="Total 9 2 16 2" xfId="25782" xr:uid="{00000000-0005-0000-0000-0000BB640000}"/>
    <cellStyle name="Total 9 2 17" xfId="25783" xr:uid="{00000000-0005-0000-0000-0000BC640000}"/>
    <cellStyle name="Total 9 2 17 2" xfId="25784" xr:uid="{00000000-0005-0000-0000-0000BD640000}"/>
    <cellStyle name="Total 9 2 18" xfId="25785" xr:uid="{00000000-0005-0000-0000-0000BE640000}"/>
    <cellStyle name="Total 9 2 18 2" xfId="25786" xr:uid="{00000000-0005-0000-0000-0000BF640000}"/>
    <cellStyle name="Total 9 2 19" xfId="25787" xr:uid="{00000000-0005-0000-0000-0000C0640000}"/>
    <cellStyle name="Total 9 2 19 2" xfId="25788" xr:uid="{00000000-0005-0000-0000-0000C1640000}"/>
    <cellStyle name="Total 9 2 2" xfId="25789" xr:uid="{00000000-0005-0000-0000-0000C2640000}"/>
    <cellStyle name="Total 9 2 2 10" xfId="25790" xr:uid="{00000000-0005-0000-0000-0000C3640000}"/>
    <cellStyle name="Total 9 2 2 10 2" xfId="25791" xr:uid="{00000000-0005-0000-0000-0000C4640000}"/>
    <cellStyle name="Total 9 2 2 11" xfId="25792" xr:uid="{00000000-0005-0000-0000-0000C5640000}"/>
    <cellStyle name="Total 9 2 2 11 2" xfId="25793" xr:uid="{00000000-0005-0000-0000-0000C6640000}"/>
    <cellStyle name="Total 9 2 2 12" xfId="25794" xr:uid="{00000000-0005-0000-0000-0000C7640000}"/>
    <cellStyle name="Total 9 2 2 12 2" xfId="25795" xr:uid="{00000000-0005-0000-0000-0000C8640000}"/>
    <cellStyle name="Total 9 2 2 13" xfId="25796" xr:uid="{00000000-0005-0000-0000-0000C9640000}"/>
    <cellStyle name="Total 9 2 2 13 2" xfId="25797" xr:uid="{00000000-0005-0000-0000-0000CA640000}"/>
    <cellStyle name="Total 9 2 2 14" xfId="25798" xr:uid="{00000000-0005-0000-0000-0000CB640000}"/>
    <cellStyle name="Total 9 2 2 14 2" xfId="25799" xr:uid="{00000000-0005-0000-0000-0000CC640000}"/>
    <cellStyle name="Total 9 2 2 15" xfId="25800" xr:uid="{00000000-0005-0000-0000-0000CD640000}"/>
    <cellStyle name="Total 9 2 2 15 2" xfId="25801" xr:uid="{00000000-0005-0000-0000-0000CE640000}"/>
    <cellStyle name="Total 9 2 2 16" xfId="25802" xr:uid="{00000000-0005-0000-0000-0000CF640000}"/>
    <cellStyle name="Total 9 2 2 16 2" xfId="25803" xr:uid="{00000000-0005-0000-0000-0000D0640000}"/>
    <cellStyle name="Total 9 2 2 17" xfId="25804" xr:uid="{00000000-0005-0000-0000-0000D1640000}"/>
    <cellStyle name="Total 9 2 2 17 2" xfId="25805" xr:uid="{00000000-0005-0000-0000-0000D2640000}"/>
    <cellStyle name="Total 9 2 2 18" xfId="25806" xr:uid="{00000000-0005-0000-0000-0000D3640000}"/>
    <cellStyle name="Total 9 2 2 18 2" xfId="25807" xr:uid="{00000000-0005-0000-0000-0000D4640000}"/>
    <cellStyle name="Total 9 2 2 19" xfId="25808" xr:uid="{00000000-0005-0000-0000-0000D5640000}"/>
    <cellStyle name="Total 9 2 2 19 2" xfId="25809" xr:uid="{00000000-0005-0000-0000-0000D6640000}"/>
    <cellStyle name="Total 9 2 2 2" xfId="25810" xr:uid="{00000000-0005-0000-0000-0000D7640000}"/>
    <cellStyle name="Total 9 2 2 2 10" xfId="25811" xr:uid="{00000000-0005-0000-0000-0000D8640000}"/>
    <cellStyle name="Total 9 2 2 2 10 2" xfId="25812" xr:uid="{00000000-0005-0000-0000-0000D9640000}"/>
    <cellStyle name="Total 9 2 2 2 11" xfId="25813" xr:uid="{00000000-0005-0000-0000-0000DA640000}"/>
    <cellStyle name="Total 9 2 2 2 11 2" xfId="25814" xr:uid="{00000000-0005-0000-0000-0000DB640000}"/>
    <cellStyle name="Total 9 2 2 2 12" xfId="25815" xr:uid="{00000000-0005-0000-0000-0000DC640000}"/>
    <cellStyle name="Total 9 2 2 2 12 2" xfId="25816" xr:uid="{00000000-0005-0000-0000-0000DD640000}"/>
    <cellStyle name="Total 9 2 2 2 13" xfId="25817" xr:uid="{00000000-0005-0000-0000-0000DE640000}"/>
    <cellStyle name="Total 9 2 2 2 13 2" xfId="25818" xr:uid="{00000000-0005-0000-0000-0000DF640000}"/>
    <cellStyle name="Total 9 2 2 2 14" xfId="25819" xr:uid="{00000000-0005-0000-0000-0000E0640000}"/>
    <cellStyle name="Total 9 2 2 2 14 2" xfId="25820" xr:uid="{00000000-0005-0000-0000-0000E1640000}"/>
    <cellStyle name="Total 9 2 2 2 15" xfId="25821" xr:uid="{00000000-0005-0000-0000-0000E2640000}"/>
    <cellStyle name="Total 9 2 2 2 15 2" xfId="25822" xr:uid="{00000000-0005-0000-0000-0000E3640000}"/>
    <cellStyle name="Total 9 2 2 2 16" xfId="25823" xr:uid="{00000000-0005-0000-0000-0000E4640000}"/>
    <cellStyle name="Total 9 2 2 2 16 2" xfId="25824" xr:uid="{00000000-0005-0000-0000-0000E5640000}"/>
    <cellStyle name="Total 9 2 2 2 17" xfId="25825" xr:uid="{00000000-0005-0000-0000-0000E6640000}"/>
    <cellStyle name="Total 9 2 2 2 17 2" xfId="25826" xr:uid="{00000000-0005-0000-0000-0000E7640000}"/>
    <cellStyle name="Total 9 2 2 2 18" xfId="25827" xr:uid="{00000000-0005-0000-0000-0000E8640000}"/>
    <cellStyle name="Total 9 2 2 2 18 2" xfId="25828" xr:uid="{00000000-0005-0000-0000-0000E9640000}"/>
    <cellStyle name="Total 9 2 2 2 19" xfId="25829" xr:uid="{00000000-0005-0000-0000-0000EA640000}"/>
    <cellStyle name="Total 9 2 2 2 2" xfId="25830" xr:uid="{00000000-0005-0000-0000-0000EB640000}"/>
    <cellStyle name="Total 9 2 2 2 2 2" xfId="25831" xr:uid="{00000000-0005-0000-0000-0000EC640000}"/>
    <cellStyle name="Total 9 2 2 2 3" xfId="25832" xr:uid="{00000000-0005-0000-0000-0000ED640000}"/>
    <cellStyle name="Total 9 2 2 2 3 2" xfId="25833" xr:uid="{00000000-0005-0000-0000-0000EE640000}"/>
    <cellStyle name="Total 9 2 2 2 4" xfId="25834" xr:uid="{00000000-0005-0000-0000-0000EF640000}"/>
    <cellStyle name="Total 9 2 2 2 4 2" xfId="25835" xr:uid="{00000000-0005-0000-0000-0000F0640000}"/>
    <cellStyle name="Total 9 2 2 2 5" xfId="25836" xr:uid="{00000000-0005-0000-0000-0000F1640000}"/>
    <cellStyle name="Total 9 2 2 2 5 2" xfId="25837" xr:uid="{00000000-0005-0000-0000-0000F2640000}"/>
    <cellStyle name="Total 9 2 2 2 6" xfId="25838" xr:uid="{00000000-0005-0000-0000-0000F3640000}"/>
    <cellStyle name="Total 9 2 2 2 6 2" xfId="25839" xr:uid="{00000000-0005-0000-0000-0000F4640000}"/>
    <cellStyle name="Total 9 2 2 2 7" xfId="25840" xr:uid="{00000000-0005-0000-0000-0000F5640000}"/>
    <cellStyle name="Total 9 2 2 2 7 2" xfId="25841" xr:uid="{00000000-0005-0000-0000-0000F6640000}"/>
    <cellStyle name="Total 9 2 2 2 8" xfId="25842" xr:uid="{00000000-0005-0000-0000-0000F7640000}"/>
    <cellStyle name="Total 9 2 2 2 8 2" xfId="25843" xr:uid="{00000000-0005-0000-0000-0000F8640000}"/>
    <cellStyle name="Total 9 2 2 2 9" xfId="25844" xr:uid="{00000000-0005-0000-0000-0000F9640000}"/>
    <cellStyle name="Total 9 2 2 2 9 2" xfId="25845" xr:uid="{00000000-0005-0000-0000-0000FA640000}"/>
    <cellStyle name="Total 9 2 2 20" xfId="25846" xr:uid="{00000000-0005-0000-0000-0000FB640000}"/>
    <cellStyle name="Total 9 2 2 3" xfId="25847" xr:uid="{00000000-0005-0000-0000-0000FC640000}"/>
    <cellStyle name="Total 9 2 2 3 10" xfId="25848" xr:uid="{00000000-0005-0000-0000-0000FD640000}"/>
    <cellStyle name="Total 9 2 2 3 10 2" xfId="25849" xr:uid="{00000000-0005-0000-0000-0000FE640000}"/>
    <cellStyle name="Total 9 2 2 3 11" xfId="25850" xr:uid="{00000000-0005-0000-0000-0000FF640000}"/>
    <cellStyle name="Total 9 2 2 3 11 2" xfId="25851" xr:uid="{00000000-0005-0000-0000-000000650000}"/>
    <cellStyle name="Total 9 2 2 3 12" xfId="25852" xr:uid="{00000000-0005-0000-0000-000001650000}"/>
    <cellStyle name="Total 9 2 2 3 12 2" xfId="25853" xr:uid="{00000000-0005-0000-0000-000002650000}"/>
    <cellStyle name="Total 9 2 2 3 13" xfId="25854" xr:uid="{00000000-0005-0000-0000-000003650000}"/>
    <cellStyle name="Total 9 2 2 3 13 2" xfId="25855" xr:uid="{00000000-0005-0000-0000-000004650000}"/>
    <cellStyle name="Total 9 2 2 3 14" xfId="25856" xr:uid="{00000000-0005-0000-0000-000005650000}"/>
    <cellStyle name="Total 9 2 2 3 14 2" xfId="25857" xr:uid="{00000000-0005-0000-0000-000006650000}"/>
    <cellStyle name="Total 9 2 2 3 15" xfId="25858" xr:uid="{00000000-0005-0000-0000-000007650000}"/>
    <cellStyle name="Total 9 2 2 3 15 2" xfId="25859" xr:uid="{00000000-0005-0000-0000-000008650000}"/>
    <cellStyle name="Total 9 2 2 3 16" xfId="25860" xr:uid="{00000000-0005-0000-0000-000009650000}"/>
    <cellStyle name="Total 9 2 2 3 16 2" xfId="25861" xr:uid="{00000000-0005-0000-0000-00000A650000}"/>
    <cellStyle name="Total 9 2 2 3 17" xfId="25862" xr:uid="{00000000-0005-0000-0000-00000B650000}"/>
    <cellStyle name="Total 9 2 2 3 17 2" xfId="25863" xr:uid="{00000000-0005-0000-0000-00000C650000}"/>
    <cellStyle name="Total 9 2 2 3 18" xfId="25864" xr:uid="{00000000-0005-0000-0000-00000D650000}"/>
    <cellStyle name="Total 9 2 2 3 18 2" xfId="25865" xr:uid="{00000000-0005-0000-0000-00000E650000}"/>
    <cellStyle name="Total 9 2 2 3 19" xfId="25866" xr:uid="{00000000-0005-0000-0000-00000F650000}"/>
    <cellStyle name="Total 9 2 2 3 2" xfId="25867" xr:uid="{00000000-0005-0000-0000-000010650000}"/>
    <cellStyle name="Total 9 2 2 3 2 2" xfId="25868" xr:uid="{00000000-0005-0000-0000-000011650000}"/>
    <cellStyle name="Total 9 2 2 3 3" xfId="25869" xr:uid="{00000000-0005-0000-0000-000012650000}"/>
    <cellStyle name="Total 9 2 2 3 3 2" xfId="25870" xr:uid="{00000000-0005-0000-0000-000013650000}"/>
    <cellStyle name="Total 9 2 2 3 4" xfId="25871" xr:uid="{00000000-0005-0000-0000-000014650000}"/>
    <cellStyle name="Total 9 2 2 3 4 2" xfId="25872" xr:uid="{00000000-0005-0000-0000-000015650000}"/>
    <cellStyle name="Total 9 2 2 3 5" xfId="25873" xr:uid="{00000000-0005-0000-0000-000016650000}"/>
    <cellStyle name="Total 9 2 2 3 5 2" xfId="25874" xr:uid="{00000000-0005-0000-0000-000017650000}"/>
    <cellStyle name="Total 9 2 2 3 6" xfId="25875" xr:uid="{00000000-0005-0000-0000-000018650000}"/>
    <cellStyle name="Total 9 2 2 3 6 2" xfId="25876" xr:uid="{00000000-0005-0000-0000-000019650000}"/>
    <cellStyle name="Total 9 2 2 3 7" xfId="25877" xr:uid="{00000000-0005-0000-0000-00001A650000}"/>
    <cellStyle name="Total 9 2 2 3 7 2" xfId="25878" xr:uid="{00000000-0005-0000-0000-00001B650000}"/>
    <cellStyle name="Total 9 2 2 3 8" xfId="25879" xr:uid="{00000000-0005-0000-0000-00001C650000}"/>
    <cellStyle name="Total 9 2 2 3 8 2" xfId="25880" xr:uid="{00000000-0005-0000-0000-00001D650000}"/>
    <cellStyle name="Total 9 2 2 3 9" xfId="25881" xr:uid="{00000000-0005-0000-0000-00001E650000}"/>
    <cellStyle name="Total 9 2 2 3 9 2" xfId="25882" xr:uid="{00000000-0005-0000-0000-00001F650000}"/>
    <cellStyle name="Total 9 2 2 4" xfId="25883" xr:uid="{00000000-0005-0000-0000-000020650000}"/>
    <cellStyle name="Total 9 2 2 4 10" xfId="25884" xr:uid="{00000000-0005-0000-0000-000021650000}"/>
    <cellStyle name="Total 9 2 2 4 10 2" xfId="25885" xr:uid="{00000000-0005-0000-0000-000022650000}"/>
    <cellStyle name="Total 9 2 2 4 11" xfId="25886" xr:uid="{00000000-0005-0000-0000-000023650000}"/>
    <cellStyle name="Total 9 2 2 4 11 2" xfId="25887" xr:uid="{00000000-0005-0000-0000-000024650000}"/>
    <cellStyle name="Total 9 2 2 4 12" xfId="25888" xr:uid="{00000000-0005-0000-0000-000025650000}"/>
    <cellStyle name="Total 9 2 2 4 12 2" xfId="25889" xr:uid="{00000000-0005-0000-0000-000026650000}"/>
    <cellStyle name="Total 9 2 2 4 13" xfId="25890" xr:uid="{00000000-0005-0000-0000-000027650000}"/>
    <cellStyle name="Total 9 2 2 4 13 2" xfId="25891" xr:uid="{00000000-0005-0000-0000-000028650000}"/>
    <cellStyle name="Total 9 2 2 4 14" xfId="25892" xr:uid="{00000000-0005-0000-0000-000029650000}"/>
    <cellStyle name="Total 9 2 2 4 14 2" xfId="25893" xr:uid="{00000000-0005-0000-0000-00002A650000}"/>
    <cellStyle name="Total 9 2 2 4 15" xfId="25894" xr:uid="{00000000-0005-0000-0000-00002B650000}"/>
    <cellStyle name="Total 9 2 2 4 15 2" xfId="25895" xr:uid="{00000000-0005-0000-0000-00002C650000}"/>
    <cellStyle name="Total 9 2 2 4 16" xfId="25896" xr:uid="{00000000-0005-0000-0000-00002D650000}"/>
    <cellStyle name="Total 9 2 2 4 2" xfId="25897" xr:uid="{00000000-0005-0000-0000-00002E650000}"/>
    <cellStyle name="Total 9 2 2 4 2 2" xfId="25898" xr:uid="{00000000-0005-0000-0000-00002F650000}"/>
    <cellStyle name="Total 9 2 2 4 3" xfId="25899" xr:uid="{00000000-0005-0000-0000-000030650000}"/>
    <cellStyle name="Total 9 2 2 4 3 2" xfId="25900" xr:uid="{00000000-0005-0000-0000-000031650000}"/>
    <cellStyle name="Total 9 2 2 4 4" xfId="25901" xr:uid="{00000000-0005-0000-0000-000032650000}"/>
    <cellStyle name="Total 9 2 2 4 4 2" xfId="25902" xr:uid="{00000000-0005-0000-0000-000033650000}"/>
    <cellStyle name="Total 9 2 2 4 5" xfId="25903" xr:uid="{00000000-0005-0000-0000-000034650000}"/>
    <cellStyle name="Total 9 2 2 4 5 2" xfId="25904" xr:uid="{00000000-0005-0000-0000-000035650000}"/>
    <cellStyle name="Total 9 2 2 4 6" xfId="25905" xr:uid="{00000000-0005-0000-0000-000036650000}"/>
    <cellStyle name="Total 9 2 2 4 6 2" xfId="25906" xr:uid="{00000000-0005-0000-0000-000037650000}"/>
    <cellStyle name="Total 9 2 2 4 7" xfId="25907" xr:uid="{00000000-0005-0000-0000-000038650000}"/>
    <cellStyle name="Total 9 2 2 4 7 2" xfId="25908" xr:uid="{00000000-0005-0000-0000-000039650000}"/>
    <cellStyle name="Total 9 2 2 4 8" xfId="25909" xr:uid="{00000000-0005-0000-0000-00003A650000}"/>
    <cellStyle name="Total 9 2 2 4 8 2" xfId="25910" xr:uid="{00000000-0005-0000-0000-00003B650000}"/>
    <cellStyle name="Total 9 2 2 4 9" xfId="25911" xr:uid="{00000000-0005-0000-0000-00003C650000}"/>
    <cellStyle name="Total 9 2 2 4 9 2" xfId="25912" xr:uid="{00000000-0005-0000-0000-00003D650000}"/>
    <cellStyle name="Total 9 2 2 5" xfId="25913" xr:uid="{00000000-0005-0000-0000-00003E650000}"/>
    <cellStyle name="Total 9 2 2 5 10" xfId="25914" xr:uid="{00000000-0005-0000-0000-00003F650000}"/>
    <cellStyle name="Total 9 2 2 5 10 2" xfId="25915" xr:uid="{00000000-0005-0000-0000-000040650000}"/>
    <cellStyle name="Total 9 2 2 5 11" xfId="25916" xr:uid="{00000000-0005-0000-0000-000041650000}"/>
    <cellStyle name="Total 9 2 2 5 11 2" xfId="25917" xr:uid="{00000000-0005-0000-0000-000042650000}"/>
    <cellStyle name="Total 9 2 2 5 12" xfId="25918" xr:uid="{00000000-0005-0000-0000-000043650000}"/>
    <cellStyle name="Total 9 2 2 5 12 2" xfId="25919" xr:uid="{00000000-0005-0000-0000-000044650000}"/>
    <cellStyle name="Total 9 2 2 5 13" xfId="25920" xr:uid="{00000000-0005-0000-0000-000045650000}"/>
    <cellStyle name="Total 9 2 2 5 13 2" xfId="25921" xr:uid="{00000000-0005-0000-0000-000046650000}"/>
    <cellStyle name="Total 9 2 2 5 14" xfId="25922" xr:uid="{00000000-0005-0000-0000-000047650000}"/>
    <cellStyle name="Total 9 2 2 5 14 2" xfId="25923" xr:uid="{00000000-0005-0000-0000-000048650000}"/>
    <cellStyle name="Total 9 2 2 5 15" xfId="25924" xr:uid="{00000000-0005-0000-0000-000049650000}"/>
    <cellStyle name="Total 9 2 2 5 15 2" xfId="25925" xr:uid="{00000000-0005-0000-0000-00004A650000}"/>
    <cellStyle name="Total 9 2 2 5 16" xfId="25926" xr:uid="{00000000-0005-0000-0000-00004B650000}"/>
    <cellStyle name="Total 9 2 2 5 2" xfId="25927" xr:uid="{00000000-0005-0000-0000-00004C650000}"/>
    <cellStyle name="Total 9 2 2 5 2 2" xfId="25928" xr:uid="{00000000-0005-0000-0000-00004D650000}"/>
    <cellStyle name="Total 9 2 2 5 3" xfId="25929" xr:uid="{00000000-0005-0000-0000-00004E650000}"/>
    <cellStyle name="Total 9 2 2 5 3 2" xfId="25930" xr:uid="{00000000-0005-0000-0000-00004F650000}"/>
    <cellStyle name="Total 9 2 2 5 4" xfId="25931" xr:uid="{00000000-0005-0000-0000-000050650000}"/>
    <cellStyle name="Total 9 2 2 5 4 2" xfId="25932" xr:uid="{00000000-0005-0000-0000-000051650000}"/>
    <cellStyle name="Total 9 2 2 5 5" xfId="25933" xr:uid="{00000000-0005-0000-0000-000052650000}"/>
    <cellStyle name="Total 9 2 2 5 5 2" xfId="25934" xr:uid="{00000000-0005-0000-0000-000053650000}"/>
    <cellStyle name="Total 9 2 2 5 6" xfId="25935" xr:uid="{00000000-0005-0000-0000-000054650000}"/>
    <cellStyle name="Total 9 2 2 5 6 2" xfId="25936" xr:uid="{00000000-0005-0000-0000-000055650000}"/>
    <cellStyle name="Total 9 2 2 5 7" xfId="25937" xr:uid="{00000000-0005-0000-0000-000056650000}"/>
    <cellStyle name="Total 9 2 2 5 7 2" xfId="25938" xr:uid="{00000000-0005-0000-0000-000057650000}"/>
    <cellStyle name="Total 9 2 2 5 8" xfId="25939" xr:uid="{00000000-0005-0000-0000-000058650000}"/>
    <cellStyle name="Total 9 2 2 5 8 2" xfId="25940" xr:uid="{00000000-0005-0000-0000-000059650000}"/>
    <cellStyle name="Total 9 2 2 5 9" xfId="25941" xr:uid="{00000000-0005-0000-0000-00005A650000}"/>
    <cellStyle name="Total 9 2 2 5 9 2" xfId="25942" xr:uid="{00000000-0005-0000-0000-00005B650000}"/>
    <cellStyle name="Total 9 2 2 6" xfId="25943" xr:uid="{00000000-0005-0000-0000-00005C650000}"/>
    <cellStyle name="Total 9 2 2 6 10" xfId="25944" xr:uid="{00000000-0005-0000-0000-00005D650000}"/>
    <cellStyle name="Total 9 2 2 6 10 2" xfId="25945" xr:uid="{00000000-0005-0000-0000-00005E650000}"/>
    <cellStyle name="Total 9 2 2 6 11" xfId="25946" xr:uid="{00000000-0005-0000-0000-00005F650000}"/>
    <cellStyle name="Total 9 2 2 6 11 2" xfId="25947" xr:uid="{00000000-0005-0000-0000-000060650000}"/>
    <cellStyle name="Total 9 2 2 6 12" xfId="25948" xr:uid="{00000000-0005-0000-0000-000061650000}"/>
    <cellStyle name="Total 9 2 2 6 12 2" xfId="25949" xr:uid="{00000000-0005-0000-0000-000062650000}"/>
    <cellStyle name="Total 9 2 2 6 13" xfId="25950" xr:uid="{00000000-0005-0000-0000-000063650000}"/>
    <cellStyle name="Total 9 2 2 6 13 2" xfId="25951" xr:uid="{00000000-0005-0000-0000-000064650000}"/>
    <cellStyle name="Total 9 2 2 6 14" xfId="25952" xr:uid="{00000000-0005-0000-0000-000065650000}"/>
    <cellStyle name="Total 9 2 2 6 14 2" xfId="25953" xr:uid="{00000000-0005-0000-0000-000066650000}"/>
    <cellStyle name="Total 9 2 2 6 15" xfId="25954" xr:uid="{00000000-0005-0000-0000-000067650000}"/>
    <cellStyle name="Total 9 2 2 6 2" xfId="25955" xr:uid="{00000000-0005-0000-0000-000068650000}"/>
    <cellStyle name="Total 9 2 2 6 2 2" xfId="25956" xr:uid="{00000000-0005-0000-0000-000069650000}"/>
    <cellStyle name="Total 9 2 2 6 3" xfId="25957" xr:uid="{00000000-0005-0000-0000-00006A650000}"/>
    <cellStyle name="Total 9 2 2 6 3 2" xfId="25958" xr:uid="{00000000-0005-0000-0000-00006B650000}"/>
    <cellStyle name="Total 9 2 2 6 4" xfId="25959" xr:uid="{00000000-0005-0000-0000-00006C650000}"/>
    <cellStyle name="Total 9 2 2 6 4 2" xfId="25960" xr:uid="{00000000-0005-0000-0000-00006D650000}"/>
    <cellStyle name="Total 9 2 2 6 5" xfId="25961" xr:uid="{00000000-0005-0000-0000-00006E650000}"/>
    <cellStyle name="Total 9 2 2 6 5 2" xfId="25962" xr:uid="{00000000-0005-0000-0000-00006F650000}"/>
    <cellStyle name="Total 9 2 2 6 6" xfId="25963" xr:uid="{00000000-0005-0000-0000-000070650000}"/>
    <cellStyle name="Total 9 2 2 6 6 2" xfId="25964" xr:uid="{00000000-0005-0000-0000-000071650000}"/>
    <cellStyle name="Total 9 2 2 6 7" xfId="25965" xr:uid="{00000000-0005-0000-0000-000072650000}"/>
    <cellStyle name="Total 9 2 2 6 7 2" xfId="25966" xr:uid="{00000000-0005-0000-0000-000073650000}"/>
    <cellStyle name="Total 9 2 2 6 8" xfId="25967" xr:uid="{00000000-0005-0000-0000-000074650000}"/>
    <cellStyle name="Total 9 2 2 6 8 2" xfId="25968" xr:uid="{00000000-0005-0000-0000-000075650000}"/>
    <cellStyle name="Total 9 2 2 6 9" xfId="25969" xr:uid="{00000000-0005-0000-0000-000076650000}"/>
    <cellStyle name="Total 9 2 2 6 9 2" xfId="25970" xr:uid="{00000000-0005-0000-0000-000077650000}"/>
    <cellStyle name="Total 9 2 2 7" xfId="25971" xr:uid="{00000000-0005-0000-0000-000078650000}"/>
    <cellStyle name="Total 9 2 2 7 2" xfId="25972" xr:uid="{00000000-0005-0000-0000-000079650000}"/>
    <cellStyle name="Total 9 2 2 8" xfId="25973" xr:uid="{00000000-0005-0000-0000-00007A650000}"/>
    <cellStyle name="Total 9 2 2 8 2" xfId="25974" xr:uid="{00000000-0005-0000-0000-00007B650000}"/>
    <cellStyle name="Total 9 2 2 9" xfId="25975" xr:uid="{00000000-0005-0000-0000-00007C650000}"/>
    <cellStyle name="Total 9 2 2 9 2" xfId="25976" xr:uid="{00000000-0005-0000-0000-00007D650000}"/>
    <cellStyle name="Total 9 2 20" xfId="25977" xr:uid="{00000000-0005-0000-0000-00007E650000}"/>
    <cellStyle name="Total 9 2 20 2" xfId="25978" xr:uid="{00000000-0005-0000-0000-00007F650000}"/>
    <cellStyle name="Total 9 2 21" xfId="25979" xr:uid="{00000000-0005-0000-0000-000080650000}"/>
    <cellStyle name="Total 9 2 21 2" xfId="25980" xr:uid="{00000000-0005-0000-0000-000081650000}"/>
    <cellStyle name="Total 9 2 22" xfId="25981" xr:uid="{00000000-0005-0000-0000-000082650000}"/>
    <cellStyle name="Total 9 2 22 2" xfId="25982" xr:uid="{00000000-0005-0000-0000-000083650000}"/>
    <cellStyle name="Total 9 2 23" xfId="25983" xr:uid="{00000000-0005-0000-0000-000084650000}"/>
    <cellStyle name="Total 9 2 23 2" xfId="25984" xr:uid="{00000000-0005-0000-0000-000085650000}"/>
    <cellStyle name="Total 9 2 24" xfId="25985" xr:uid="{00000000-0005-0000-0000-000086650000}"/>
    <cellStyle name="Total 9 2 24 2" xfId="25986" xr:uid="{00000000-0005-0000-0000-000087650000}"/>
    <cellStyle name="Total 9 2 25" xfId="25987" xr:uid="{00000000-0005-0000-0000-000088650000}"/>
    <cellStyle name="Total 9 2 25 2" xfId="25988" xr:uid="{00000000-0005-0000-0000-000089650000}"/>
    <cellStyle name="Total 9 2 26" xfId="25989" xr:uid="{00000000-0005-0000-0000-00008A650000}"/>
    <cellStyle name="Total 9 2 26 2" xfId="25990" xr:uid="{00000000-0005-0000-0000-00008B650000}"/>
    <cellStyle name="Total 9 2 27" xfId="25991" xr:uid="{00000000-0005-0000-0000-00008C650000}"/>
    <cellStyle name="Total 9 2 3" xfId="25992" xr:uid="{00000000-0005-0000-0000-00008D650000}"/>
    <cellStyle name="Total 9 2 3 10" xfId="25993" xr:uid="{00000000-0005-0000-0000-00008E650000}"/>
    <cellStyle name="Total 9 2 3 10 2" xfId="25994" xr:uid="{00000000-0005-0000-0000-00008F650000}"/>
    <cellStyle name="Total 9 2 3 11" xfId="25995" xr:uid="{00000000-0005-0000-0000-000090650000}"/>
    <cellStyle name="Total 9 2 3 11 2" xfId="25996" xr:uid="{00000000-0005-0000-0000-000091650000}"/>
    <cellStyle name="Total 9 2 3 12" xfId="25997" xr:uid="{00000000-0005-0000-0000-000092650000}"/>
    <cellStyle name="Total 9 2 3 12 2" xfId="25998" xr:uid="{00000000-0005-0000-0000-000093650000}"/>
    <cellStyle name="Total 9 2 3 13" xfId="25999" xr:uid="{00000000-0005-0000-0000-000094650000}"/>
    <cellStyle name="Total 9 2 3 13 2" xfId="26000" xr:uid="{00000000-0005-0000-0000-000095650000}"/>
    <cellStyle name="Total 9 2 3 14" xfId="26001" xr:uid="{00000000-0005-0000-0000-000096650000}"/>
    <cellStyle name="Total 9 2 3 14 2" xfId="26002" xr:uid="{00000000-0005-0000-0000-000097650000}"/>
    <cellStyle name="Total 9 2 3 15" xfId="26003" xr:uid="{00000000-0005-0000-0000-000098650000}"/>
    <cellStyle name="Total 9 2 3 15 2" xfId="26004" xr:uid="{00000000-0005-0000-0000-000099650000}"/>
    <cellStyle name="Total 9 2 3 16" xfId="26005" xr:uid="{00000000-0005-0000-0000-00009A650000}"/>
    <cellStyle name="Total 9 2 3 16 2" xfId="26006" xr:uid="{00000000-0005-0000-0000-00009B650000}"/>
    <cellStyle name="Total 9 2 3 17" xfId="26007" xr:uid="{00000000-0005-0000-0000-00009C650000}"/>
    <cellStyle name="Total 9 2 3 17 2" xfId="26008" xr:uid="{00000000-0005-0000-0000-00009D650000}"/>
    <cellStyle name="Total 9 2 3 18" xfId="26009" xr:uid="{00000000-0005-0000-0000-00009E650000}"/>
    <cellStyle name="Total 9 2 3 18 2" xfId="26010" xr:uid="{00000000-0005-0000-0000-00009F650000}"/>
    <cellStyle name="Total 9 2 3 19" xfId="26011" xr:uid="{00000000-0005-0000-0000-0000A0650000}"/>
    <cellStyle name="Total 9 2 3 19 2" xfId="26012" xr:uid="{00000000-0005-0000-0000-0000A1650000}"/>
    <cellStyle name="Total 9 2 3 2" xfId="26013" xr:uid="{00000000-0005-0000-0000-0000A2650000}"/>
    <cellStyle name="Total 9 2 3 2 10" xfId="26014" xr:uid="{00000000-0005-0000-0000-0000A3650000}"/>
    <cellStyle name="Total 9 2 3 2 10 2" xfId="26015" xr:uid="{00000000-0005-0000-0000-0000A4650000}"/>
    <cellStyle name="Total 9 2 3 2 11" xfId="26016" xr:uid="{00000000-0005-0000-0000-0000A5650000}"/>
    <cellStyle name="Total 9 2 3 2 11 2" xfId="26017" xr:uid="{00000000-0005-0000-0000-0000A6650000}"/>
    <cellStyle name="Total 9 2 3 2 12" xfId="26018" xr:uid="{00000000-0005-0000-0000-0000A7650000}"/>
    <cellStyle name="Total 9 2 3 2 12 2" xfId="26019" xr:uid="{00000000-0005-0000-0000-0000A8650000}"/>
    <cellStyle name="Total 9 2 3 2 13" xfId="26020" xr:uid="{00000000-0005-0000-0000-0000A9650000}"/>
    <cellStyle name="Total 9 2 3 2 13 2" xfId="26021" xr:uid="{00000000-0005-0000-0000-0000AA650000}"/>
    <cellStyle name="Total 9 2 3 2 14" xfId="26022" xr:uid="{00000000-0005-0000-0000-0000AB650000}"/>
    <cellStyle name="Total 9 2 3 2 14 2" xfId="26023" xr:uid="{00000000-0005-0000-0000-0000AC650000}"/>
    <cellStyle name="Total 9 2 3 2 15" xfId="26024" xr:uid="{00000000-0005-0000-0000-0000AD650000}"/>
    <cellStyle name="Total 9 2 3 2 15 2" xfId="26025" xr:uid="{00000000-0005-0000-0000-0000AE650000}"/>
    <cellStyle name="Total 9 2 3 2 16" xfId="26026" xr:uid="{00000000-0005-0000-0000-0000AF650000}"/>
    <cellStyle name="Total 9 2 3 2 16 2" xfId="26027" xr:uid="{00000000-0005-0000-0000-0000B0650000}"/>
    <cellStyle name="Total 9 2 3 2 17" xfId="26028" xr:uid="{00000000-0005-0000-0000-0000B1650000}"/>
    <cellStyle name="Total 9 2 3 2 17 2" xfId="26029" xr:uid="{00000000-0005-0000-0000-0000B2650000}"/>
    <cellStyle name="Total 9 2 3 2 18" xfId="26030" xr:uid="{00000000-0005-0000-0000-0000B3650000}"/>
    <cellStyle name="Total 9 2 3 2 18 2" xfId="26031" xr:uid="{00000000-0005-0000-0000-0000B4650000}"/>
    <cellStyle name="Total 9 2 3 2 19" xfId="26032" xr:uid="{00000000-0005-0000-0000-0000B5650000}"/>
    <cellStyle name="Total 9 2 3 2 2" xfId="26033" xr:uid="{00000000-0005-0000-0000-0000B6650000}"/>
    <cellStyle name="Total 9 2 3 2 2 2" xfId="26034" xr:uid="{00000000-0005-0000-0000-0000B7650000}"/>
    <cellStyle name="Total 9 2 3 2 3" xfId="26035" xr:uid="{00000000-0005-0000-0000-0000B8650000}"/>
    <cellStyle name="Total 9 2 3 2 3 2" xfId="26036" xr:uid="{00000000-0005-0000-0000-0000B9650000}"/>
    <cellStyle name="Total 9 2 3 2 4" xfId="26037" xr:uid="{00000000-0005-0000-0000-0000BA650000}"/>
    <cellStyle name="Total 9 2 3 2 4 2" xfId="26038" xr:uid="{00000000-0005-0000-0000-0000BB650000}"/>
    <cellStyle name="Total 9 2 3 2 5" xfId="26039" xr:uid="{00000000-0005-0000-0000-0000BC650000}"/>
    <cellStyle name="Total 9 2 3 2 5 2" xfId="26040" xr:uid="{00000000-0005-0000-0000-0000BD650000}"/>
    <cellStyle name="Total 9 2 3 2 6" xfId="26041" xr:uid="{00000000-0005-0000-0000-0000BE650000}"/>
    <cellStyle name="Total 9 2 3 2 6 2" xfId="26042" xr:uid="{00000000-0005-0000-0000-0000BF650000}"/>
    <cellStyle name="Total 9 2 3 2 7" xfId="26043" xr:uid="{00000000-0005-0000-0000-0000C0650000}"/>
    <cellStyle name="Total 9 2 3 2 7 2" xfId="26044" xr:uid="{00000000-0005-0000-0000-0000C1650000}"/>
    <cellStyle name="Total 9 2 3 2 8" xfId="26045" xr:uid="{00000000-0005-0000-0000-0000C2650000}"/>
    <cellStyle name="Total 9 2 3 2 8 2" xfId="26046" xr:uid="{00000000-0005-0000-0000-0000C3650000}"/>
    <cellStyle name="Total 9 2 3 2 9" xfId="26047" xr:uid="{00000000-0005-0000-0000-0000C4650000}"/>
    <cellStyle name="Total 9 2 3 2 9 2" xfId="26048" xr:uid="{00000000-0005-0000-0000-0000C5650000}"/>
    <cellStyle name="Total 9 2 3 20" xfId="26049" xr:uid="{00000000-0005-0000-0000-0000C6650000}"/>
    <cellStyle name="Total 9 2 3 3" xfId="26050" xr:uid="{00000000-0005-0000-0000-0000C7650000}"/>
    <cellStyle name="Total 9 2 3 3 10" xfId="26051" xr:uid="{00000000-0005-0000-0000-0000C8650000}"/>
    <cellStyle name="Total 9 2 3 3 10 2" xfId="26052" xr:uid="{00000000-0005-0000-0000-0000C9650000}"/>
    <cellStyle name="Total 9 2 3 3 11" xfId="26053" xr:uid="{00000000-0005-0000-0000-0000CA650000}"/>
    <cellStyle name="Total 9 2 3 3 11 2" xfId="26054" xr:uid="{00000000-0005-0000-0000-0000CB650000}"/>
    <cellStyle name="Total 9 2 3 3 12" xfId="26055" xr:uid="{00000000-0005-0000-0000-0000CC650000}"/>
    <cellStyle name="Total 9 2 3 3 12 2" xfId="26056" xr:uid="{00000000-0005-0000-0000-0000CD650000}"/>
    <cellStyle name="Total 9 2 3 3 13" xfId="26057" xr:uid="{00000000-0005-0000-0000-0000CE650000}"/>
    <cellStyle name="Total 9 2 3 3 13 2" xfId="26058" xr:uid="{00000000-0005-0000-0000-0000CF650000}"/>
    <cellStyle name="Total 9 2 3 3 14" xfId="26059" xr:uid="{00000000-0005-0000-0000-0000D0650000}"/>
    <cellStyle name="Total 9 2 3 3 14 2" xfId="26060" xr:uid="{00000000-0005-0000-0000-0000D1650000}"/>
    <cellStyle name="Total 9 2 3 3 15" xfId="26061" xr:uid="{00000000-0005-0000-0000-0000D2650000}"/>
    <cellStyle name="Total 9 2 3 3 15 2" xfId="26062" xr:uid="{00000000-0005-0000-0000-0000D3650000}"/>
    <cellStyle name="Total 9 2 3 3 16" xfId="26063" xr:uid="{00000000-0005-0000-0000-0000D4650000}"/>
    <cellStyle name="Total 9 2 3 3 16 2" xfId="26064" xr:uid="{00000000-0005-0000-0000-0000D5650000}"/>
    <cellStyle name="Total 9 2 3 3 17" xfId="26065" xr:uid="{00000000-0005-0000-0000-0000D6650000}"/>
    <cellStyle name="Total 9 2 3 3 17 2" xfId="26066" xr:uid="{00000000-0005-0000-0000-0000D7650000}"/>
    <cellStyle name="Total 9 2 3 3 18" xfId="26067" xr:uid="{00000000-0005-0000-0000-0000D8650000}"/>
    <cellStyle name="Total 9 2 3 3 18 2" xfId="26068" xr:uid="{00000000-0005-0000-0000-0000D9650000}"/>
    <cellStyle name="Total 9 2 3 3 19" xfId="26069" xr:uid="{00000000-0005-0000-0000-0000DA650000}"/>
    <cellStyle name="Total 9 2 3 3 2" xfId="26070" xr:uid="{00000000-0005-0000-0000-0000DB650000}"/>
    <cellStyle name="Total 9 2 3 3 2 2" xfId="26071" xr:uid="{00000000-0005-0000-0000-0000DC650000}"/>
    <cellStyle name="Total 9 2 3 3 3" xfId="26072" xr:uid="{00000000-0005-0000-0000-0000DD650000}"/>
    <cellStyle name="Total 9 2 3 3 3 2" xfId="26073" xr:uid="{00000000-0005-0000-0000-0000DE650000}"/>
    <cellStyle name="Total 9 2 3 3 4" xfId="26074" xr:uid="{00000000-0005-0000-0000-0000DF650000}"/>
    <cellStyle name="Total 9 2 3 3 4 2" xfId="26075" xr:uid="{00000000-0005-0000-0000-0000E0650000}"/>
    <cellStyle name="Total 9 2 3 3 5" xfId="26076" xr:uid="{00000000-0005-0000-0000-0000E1650000}"/>
    <cellStyle name="Total 9 2 3 3 5 2" xfId="26077" xr:uid="{00000000-0005-0000-0000-0000E2650000}"/>
    <cellStyle name="Total 9 2 3 3 6" xfId="26078" xr:uid="{00000000-0005-0000-0000-0000E3650000}"/>
    <cellStyle name="Total 9 2 3 3 6 2" xfId="26079" xr:uid="{00000000-0005-0000-0000-0000E4650000}"/>
    <cellStyle name="Total 9 2 3 3 7" xfId="26080" xr:uid="{00000000-0005-0000-0000-0000E5650000}"/>
    <cellStyle name="Total 9 2 3 3 7 2" xfId="26081" xr:uid="{00000000-0005-0000-0000-0000E6650000}"/>
    <cellStyle name="Total 9 2 3 3 8" xfId="26082" xr:uid="{00000000-0005-0000-0000-0000E7650000}"/>
    <cellStyle name="Total 9 2 3 3 8 2" xfId="26083" xr:uid="{00000000-0005-0000-0000-0000E8650000}"/>
    <cellStyle name="Total 9 2 3 3 9" xfId="26084" xr:uid="{00000000-0005-0000-0000-0000E9650000}"/>
    <cellStyle name="Total 9 2 3 3 9 2" xfId="26085" xr:uid="{00000000-0005-0000-0000-0000EA650000}"/>
    <cellStyle name="Total 9 2 3 4" xfId="26086" xr:uid="{00000000-0005-0000-0000-0000EB650000}"/>
    <cellStyle name="Total 9 2 3 4 10" xfId="26087" xr:uid="{00000000-0005-0000-0000-0000EC650000}"/>
    <cellStyle name="Total 9 2 3 4 10 2" xfId="26088" xr:uid="{00000000-0005-0000-0000-0000ED650000}"/>
    <cellStyle name="Total 9 2 3 4 11" xfId="26089" xr:uid="{00000000-0005-0000-0000-0000EE650000}"/>
    <cellStyle name="Total 9 2 3 4 11 2" xfId="26090" xr:uid="{00000000-0005-0000-0000-0000EF650000}"/>
    <cellStyle name="Total 9 2 3 4 12" xfId="26091" xr:uid="{00000000-0005-0000-0000-0000F0650000}"/>
    <cellStyle name="Total 9 2 3 4 12 2" xfId="26092" xr:uid="{00000000-0005-0000-0000-0000F1650000}"/>
    <cellStyle name="Total 9 2 3 4 13" xfId="26093" xr:uid="{00000000-0005-0000-0000-0000F2650000}"/>
    <cellStyle name="Total 9 2 3 4 13 2" xfId="26094" xr:uid="{00000000-0005-0000-0000-0000F3650000}"/>
    <cellStyle name="Total 9 2 3 4 14" xfId="26095" xr:uid="{00000000-0005-0000-0000-0000F4650000}"/>
    <cellStyle name="Total 9 2 3 4 14 2" xfId="26096" xr:uid="{00000000-0005-0000-0000-0000F5650000}"/>
    <cellStyle name="Total 9 2 3 4 15" xfId="26097" xr:uid="{00000000-0005-0000-0000-0000F6650000}"/>
    <cellStyle name="Total 9 2 3 4 15 2" xfId="26098" xr:uid="{00000000-0005-0000-0000-0000F7650000}"/>
    <cellStyle name="Total 9 2 3 4 16" xfId="26099" xr:uid="{00000000-0005-0000-0000-0000F8650000}"/>
    <cellStyle name="Total 9 2 3 4 2" xfId="26100" xr:uid="{00000000-0005-0000-0000-0000F9650000}"/>
    <cellStyle name="Total 9 2 3 4 2 2" xfId="26101" xr:uid="{00000000-0005-0000-0000-0000FA650000}"/>
    <cellStyle name="Total 9 2 3 4 3" xfId="26102" xr:uid="{00000000-0005-0000-0000-0000FB650000}"/>
    <cellStyle name="Total 9 2 3 4 3 2" xfId="26103" xr:uid="{00000000-0005-0000-0000-0000FC650000}"/>
    <cellStyle name="Total 9 2 3 4 4" xfId="26104" xr:uid="{00000000-0005-0000-0000-0000FD650000}"/>
    <cellStyle name="Total 9 2 3 4 4 2" xfId="26105" xr:uid="{00000000-0005-0000-0000-0000FE650000}"/>
    <cellStyle name="Total 9 2 3 4 5" xfId="26106" xr:uid="{00000000-0005-0000-0000-0000FF650000}"/>
    <cellStyle name="Total 9 2 3 4 5 2" xfId="26107" xr:uid="{00000000-0005-0000-0000-000000660000}"/>
    <cellStyle name="Total 9 2 3 4 6" xfId="26108" xr:uid="{00000000-0005-0000-0000-000001660000}"/>
    <cellStyle name="Total 9 2 3 4 6 2" xfId="26109" xr:uid="{00000000-0005-0000-0000-000002660000}"/>
    <cellStyle name="Total 9 2 3 4 7" xfId="26110" xr:uid="{00000000-0005-0000-0000-000003660000}"/>
    <cellStyle name="Total 9 2 3 4 7 2" xfId="26111" xr:uid="{00000000-0005-0000-0000-000004660000}"/>
    <cellStyle name="Total 9 2 3 4 8" xfId="26112" xr:uid="{00000000-0005-0000-0000-000005660000}"/>
    <cellStyle name="Total 9 2 3 4 8 2" xfId="26113" xr:uid="{00000000-0005-0000-0000-000006660000}"/>
    <cellStyle name="Total 9 2 3 4 9" xfId="26114" xr:uid="{00000000-0005-0000-0000-000007660000}"/>
    <cellStyle name="Total 9 2 3 4 9 2" xfId="26115" xr:uid="{00000000-0005-0000-0000-000008660000}"/>
    <cellStyle name="Total 9 2 3 5" xfId="26116" xr:uid="{00000000-0005-0000-0000-000009660000}"/>
    <cellStyle name="Total 9 2 3 5 10" xfId="26117" xr:uid="{00000000-0005-0000-0000-00000A660000}"/>
    <cellStyle name="Total 9 2 3 5 10 2" xfId="26118" xr:uid="{00000000-0005-0000-0000-00000B660000}"/>
    <cellStyle name="Total 9 2 3 5 11" xfId="26119" xr:uid="{00000000-0005-0000-0000-00000C660000}"/>
    <cellStyle name="Total 9 2 3 5 11 2" xfId="26120" xr:uid="{00000000-0005-0000-0000-00000D660000}"/>
    <cellStyle name="Total 9 2 3 5 12" xfId="26121" xr:uid="{00000000-0005-0000-0000-00000E660000}"/>
    <cellStyle name="Total 9 2 3 5 12 2" xfId="26122" xr:uid="{00000000-0005-0000-0000-00000F660000}"/>
    <cellStyle name="Total 9 2 3 5 13" xfId="26123" xr:uid="{00000000-0005-0000-0000-000010660000}"/>
    <cellStyle name="Total 9 2 3 5 13 2" xfId="26124" xr:uid="{00000000-0005-0000-0000-000011660000}"/>
    <cellStyle name="Total 9 2 3 5 14" xfId="26125" xr:uid="{00000000-0005-0000-0000-000012660000}"/>
    <cellStyle name="Total 9 2 3 5 14 2" xfId="26126" xr:uid="{00000000-0005-0000-0000-000013660000}"/>
    <cellStyle name="Total 9 2 3 5 15" xfId="26127" xr:uid="{00000000-0005-0000-0000-000014660000}"/>
    <cellStyle name="Total 9 2 3 5 15 2" xfId="26128" xr:uid="{00000000-0005-0000-0000-000015660000}"/>
    <cellStyle name="Total 9 2 3 5 16" xfId="26129" xr:uid="{00000000-0005-0000-0000-000016660000}"/>
    <cellStyle name="Total 9 2 3 5 2" xfId="26130" xr:uid="{00000000-0005-0000-0000-000017660000}"/>
    <cellStyle name="Total 9 2 3 5 2 2" xfId="26131" xr:uid="{00000000-0005-0000-0000-000018660000}"/>
    <cellStyle name="Total 9 2 3 5 3" xfId="26132" xr:uid="{00000000-0005-0000-0000-000019660000}"/>
    <cellStyle name="Total 9 2 3 5 3 2" xfId="26133" xr:uid="{00000000-0005-0000-0000-00001A660000}"/>
    <cellStyle name="Total 9 2 3 5 4" xfId="26134" xr:uid="{00000000-0005-0000-0000-00001B660000}"/>
    <cellStyle name="Total 9 2 3 5 4 2" xfId="26135" xr:uid="{00000000-0005-0000-0000-00001C660000}"/>
    <cellStyle name="Total 9 2 3 5 5" xfId="26136" xr:uid="{00000000-0005-0000-0000-00001D660000}"/>
    <cellStyle name="Total 9 2 3 5 5 2" xfId="26137" xr:uid="{00000000-0005-0000-0000-00001E660000}"/>
    <cellStyle name="Total 9 2 3 5 6" xfId="26138" xr:uid="{00000000-0005-0000-0000-00001F660000}"/>
    <cellStyle name="Total 9 2 3 5 6 2" xfId="26139" xr:uid="{00000000-0005-0000-0000-000020660000}"/>
    <cellStyle name="Total 9 2 3 5 7" xfId="26140" xr:uid="{00000000-0005-0000-0000-000021660000}"/>
    <cellStyle name="Total 9 2 3 5 7 2" xfId="26141" xr:uid="{00000000-0005-0000-0000-000022660000}"/>
    <cellStyle name="Total 9 2 3 5 8" xfId="26142" xr:uid="{00000000-0005-0000-0000-000023660000}"/>
    <cellStyle name="Total 9 2 3 5 8 2" xfId="26143" xr:uid="{00000000-0005-0000-0000-000024660000}"/>
    <cellStyle name="Total 9 2 3 5 9" xfId="26144" xr:uid="{00000000-0005-0000-0000-000025660000}"/>
    <cellStyle name="Total 9 2 3 5 9 2" xfId="26145" xr:uid="{00000000-0005-0000-0000-000026660000}"/>
    <cellStyle name="Total 9 2 3 6" xfId="26146" xr:uid="{00000000-0005-0000-0000-000027660000}"/>
    <cellStyle name="Total 9 2 3 6 10" xfId="26147" xr:uid="{00000000-0005-0000-0000-000028660000}"/>
    <cellStyle name="Total 9 2 3 6 10 2" xfId="26148" xr:uid="{00000000-0005-0000-0000-000029660000}"/>
    <cellStyle name="Total 9 2 3 6 11" xfId="26149" xr:uid="{00000000-0005-0000-0000-00002A660000}"/>
    <cellStyle name="Total 9 2 3 6 11 2" xfId="26150" xr:uid="{00000000-0005-0000-0000-00002B660000}"/>
    <cellStyle name="Total 9 2 3 6 12" xfId="26151" xr:uid="{00000000-0005-0000-0000-00002C660000}"/>
    <cellStyle name="Total 9 2 3 6 12 2" xfId="26152" xr:uid="{00000000-0005-0000-0000-00002D660000}"/>
    <cellStyle name="Total 9 2 3 6 13" xfId="26153" xr:uid="{00000000-0005-0000-0000-00002E660000}"/>
    <cellStyle name="Total 9 2 3 6 13 2" xfId="26154" xr:uid="{00000000-0005-0000-0000-00002F660000}"/>
    <cellStyle name="Total 9 2 3 6 14" xfId="26155" xr:uid="{00000000-0005-0000-0000-000030660000}"/>
    <cellStyle name="Total 9 2 3 6 14 2" xfId="26156" xr:uid="{00000000-0005-0000-0000-000031660000}"/>
    <cellStyle name="Total 9 2 3 6 15" xfId="26157" xr:uid="{00000000-0005-0000-0000-000032660000}"/>
    <cellStyle name="Total 9 2 3 6 2" xfId="26158" xr:uid="{00000000-0005-0000-0000-000033660000}"/>
    <cellStyle name="Total 9 2 3 6 2 2" xfId="26159" xr:uid="{00000000-0005-0000-0000-000034660000}"/>
    <cellStyle name="Total 9 2 3 6 3" xfId="26160" xr:uid="{00000000-0005-0000-0000-000035660000}"/>
    <cellStyle name="Total 9 2 3 6 3 2" xfId="26161" xr:uid="{00000000-0005-0000-0000-000036660000}"/>
    <cellStyle name="Total 9 2 3 6 4" xfId="26162" xr:uid="{00000000-0005-0000-0000-000037660000}"/>
    <cellStyle name="Total 9 2 3 6 4 2" xfId="26163" xr:uid="{00000000-0005-0000-0000-000038660000}"/>
    <cellStyle name="Total 9 2 3 6 5" xfId="26164" xr:uid="{00000000-0005-0000-0000-000039660000}"/>
    <cellStyle name="Total 9 2 3 6 5 2" xfId="26165" xr:uid="{00000000-0005-0000-0000-00003A660000}"/>
    <cellStyle name="Total 9 2 3 6 6" xfId="26166" xr:uid="{00000000-0005-0000-0000-00003B660000}"/>
    <cellStyle name="Total 9 2 3 6 6 2" xfId="26167" xr:uid="{00000000-0005-0000-0000-00003C660000}"/>
    <cellStyle name="Total 9 2 3 6 7" xfId="26168" xr:uid="{00000000-0005-0000-0000-00003D660000}"/>
    <cellStyle name="Total 9 2 3 6 7 2" xfId="26169" xr:uid="{00000000-0005-0000-0000-00003E660000}"/>
    <cellStyle name="Total 9 2 3 6 8" xfId="26170" xr:uid="{00000000-0005-0000-0000-00003F660000}"/>
    <cellStyle name="Total 9 2 3 6 8 2" xfId="26171" xr:uid="{00000000-0005-0000-0000-000040660000}"/>
    <cellStyle name="Total 9 2 3 6 9" xfId="26172" xr:uid="{00000000-0005-0000-0000-000041660000}"/>
    <cellStyle name="Total 9 2 3 6 9 2" xfId="26173" xr:uid="{00000000-0005-0000-0000-000042660000}"/>
    <cellStyle name="Total 9 2 3 7" xfId="26174" xr:uid="{00000000-0005-0000-0000-000043660000}"/>
    <cellStyle name="Total 9 2 3 7 2" xfId="26175" xr:uid="{00000000-0005-0000-0000-000044660000}"/>
    <cellStyle name="Total 9 2 3 8" xfId="26176" xr:uid="{00000000-0005-0000-0000-000045660000}"/>
    <cellStyle name="Total 9 2 3 8 2" xfId="26177" xr:uid="{00000000-0005-0000-0000-000046660000}"/>
    <cellStyle name="Total 9 2 3 9" xfId="26178" xr:uid="{00000000-0005-0000-0000-000047660000}"/>
    <cellStyle name="Total 9 2 3 9 2" xfId="26179" xr:uid="{00000000-0005-0000-0000-000048660000}"/>
    <cellStyle name="Total 9 2 4" xfId="26180" xr:uid="{00000000-0005-0000-0000-000049660000}"/>
    <cellStyle name="Total 9 2 4 10" xfId="26181" xr:uid="{00000000-0005-0000-0000-00004A660000}"/>
    <cellStyle name="Total 9 2 4 10 2" xfId="26182" xr:uid="{00000000-0005-0000-0000-00004B660000}"/>
    <cellStyle name="Total 9 2 4 11" xfId="26183" xr:uid="{00000000-0005-0000-0000-00004C660000}"/>
    <cellStyle name="Total 9 2 4 11 2" xfId="26184" xr:uid="{00000000-0005-0000-0000-00004D660000}"/>
    <cellStyle name="Total 9 2 4 12" xfId="26185" xr:uid="{00000000-0005-0000-0000-00004E660000}"/>
    <cellStyle name="Total 9 2 4 12 2" xfId="26186" xr:uid="{00000000-0005-0000-0000-00004F660000}"/>
    <cellStyle name="Total 9 2 4 13" xfId="26187" xr:uid="{00000000-0005-0000-0000-000050660000}"/>
    <cellStyle name="Total 9 2 4 13 2" xfId="26188" xr:uid="{00000000-0005-0000-0000-000051660000}"/>
    <cellStyle name="Total 9 2 4 14" xfId="26189" xr:uid="{00000000-0005-0000-0000-000052660000}"/>
    <cellStyle name="Total 9 2 4 14 2" xfId="26190" xr:uid="{00000000-0005-0000-0000-000053660000}"/>
    <cellStyle name="Total 9 2 4 15" xfId="26191" xr:uid="{00000000-0005-0000-0000-000054660000}"/>
    <cellStyle name="Total 9 2 4 15 2" xfId="26192" xr:uid="{00000000-0005-0000-0000-000055660000}"/>
    <cellStyle name="Total 9 2 4 16" xfId="26193" xr:uid="{00000000-0005-0000-0000-000056660000}"/>
    <cellStyle name="Total 9 2 4 16 2" xfId="26194" xr:uid="{00000000-0005-0000-0000-000057660000}"/>
    <cellStyle name="Total 9 2 4 17" xfId="26195" xr:uid="{00000000-0005-0000-0000-000058660000}"/>
    <cellStyle name="Total 9 2 4 17 2" xfId="26196" xr:uid="{00000000-0005-0000-0000-000059660000}"/>
    <cellStyle name="Total 9 2 4 18" xfId="26197" xr:uid="{00000000-0005-0000-0000-00005A660000}"/>
    <cellStyle name="Total 9 2 4 18 2" xfId="26198" xr:uid="{00000000-0005-0000-0000-00005B660000}"/>
    <cellStyle name="Total 9 2 4 19" xfId="26199" xr:uid="{00000000-0005-0000-0000-00005C660000}"/>
    <cellStyle name="Total 9 2 4 19 2" xfId="26200" xr:uid="{00000000-0005-0000-0000-00005D660000}"/>
    <cellStyle name="Total 9 2 4 2" xfId="26201" xr:uid="{00000000-0005-0000-0000-00005E660000}"/>
    <cellStyle name="Total 9 2 4 2 10" xfId="26202" xr:uid="{00000000-0005-0000-0000-00005F660000}"/>
    <cellStyle name="Total 9 2 4 2 10 2" xfId="26203" xr:uid="{00000000-0005-0000-0000-000060660000}"/>
    <cellStyle name="Total 9 2 4 2 11" xfId="26204" xr:uid="{00000000-0005-0000-0000-000061660000}"/>
    <cellStyle name="Total 9 2 4 2 11 2" xfId="26205" xr:uid="{00000000-0005-0000-0000-000062660000}"/>
    <cellStyle name="Total 9 2 4 2 12" xfId="26206" xr:uid="{00000000-0005-0000-0000-000063660000}"/>
    <cellStyle name="Total 9 2 4 2 12 2" xfId="26207" xr:uid="{00000000-0005-0000-0000-000064660000}"/>
    <cellStyle name="Total 9 2 4 2 13" xfId="26208" xr:uid="{00000000-0005-0000-0000-000065660000}"/>
    <cellStyle name="Total 9 2 4 2 13 2" xfId="26209" xr:uid="{00000000-0005-0000-0000-000066660000}"/>
    <cellStyle name="Total 9 2 4 2 14" xfId="26210" xr:uid="{00000000-0005-0000-0000-000067660000}"/>
    <cellStyle name="Total 9 2 4 2 14 2" xfId="26211" xr:uid="{00000000-0005-0000-0000-000068660000}"/>
    <cellStyle name="Total 9 2 4 2 15" xfId="26212" xr:uid="{00000000-0005-0000-0000-000069660000}"/>
    <cellStyle name="Total 9 2 4 2 15 2" xfId="26213" xr:uid="{00000000-0005-0000-0000-00006A660000}"/>
    <cellStyle name="Total 9 2 4 2 16" xfId="26214" xr:uid="{00000000-0005-0000-0000-00006B660000}"/>
    <cellStyle name="Total 9 2 4 2 16 2" xfId="26215" xr:uid="{00000000-0005-0000-0000-00006C660000}"/>
    <cellStyle name="Total 9 2 4 2 17" xfId="26216" xr:uid="{00000000-0005-0000-0000-00006D660000}"/>
    <cellStyle name="Total 9 2 4 2 17 2" xfId="26217" xr:uid="{00000000-0005-0000-0000-00006E660000}"/>
    <cellStyle name="Total 9 2 4 2 18" xfId="26218" xr:uid="{00000000-0005-0000-0000-00006F660000}"/>
    <cellStyle name="Total 9 2 4 2 18 2" xfId="26219" xr:uid="{00000000-0005-0000-0000-000070660000}"/>
    <cellStyle name="Total 9 2 4 2 19" xfId="26220" xr:uid="{00000000-0005-0000-0000-000071660000}"/>
    <cellStyle name="Total 9 2 4 2 2" xfId="26221" xr:uid="{00000000-0005-0000-0000-000072660000}"/>
    <cellStyle name="Total 9 2 4 2 2 2" xfId="26222" xr:uid="{00000000-0005-0000-0000-000073660000}"/>
    <cellStyle name="Total 9 2 4 2 3" xfId="26223" xr:uid="{00000000-0005-0000-0000-000074660000}"/>
    <cellStyle name="Total 9 2 4 2 3 2" xfId="26224" xr:uid="{00000000-0005-0000-0000-000075660000}"/>
    <cellStyle name="Total 9 2 4 2 4" xfId="26225" xr:uid="{00000000-0005-0000-0000-000076660000}"/>
    <cellStyle name="Total 9 2 4 2 4 2" xfId="26226" xr:uid="{00000000-0005-0000-0000-000077660000}"/>
    <cellStyle name="Total 9 2 4 2 5" xfId="26227" xr:uid="{00000000-0005-0000-0000-000078660000}"/>
    <cellStyle name="Total 9 2 4 2 5 2" xfId="26228" xr:uid="{00000000-0005-0000-0000-000079660000}"/>
    <cellStyle name="Total 9 2 4 2 6" xfId="26229" xr:uid="{00000000-0005-0000-0000-00007A660000}"/>
    <cellStyle name="Total 9 2 4 2 6 2" xfId="26230" xr:uid="{00000000-0005-0000-0000-00007B660000}"/>
    <cellStyle name="Total 9 2 4 2 7" xfId="26231" xr:uid="{00000000-0005-0000-0000-00007C660000}"/>
    <cellStyle name="Total 9 2 4 2 7 2" xfId="26232" xr:uid="{00000000-0005-0000-0000-00007D660000}"/>
    <cellStyle name="Total 9 2 4 2 8" xfId="26233" xr:uid="{00000000-0005-0000-0000-00007E660000}"/>
    <cellStyle name="Total 9 2 4 2 8 2" xfId="26234" xr:uid="{00000000-0005-0000-0000-00007F660000}"/>
    <cellStyle name="Total 9 2 4 2 9" xfId="26235" xr:uid="{00000000-0005-0000-0000-000080660000}"/>
    <cellStyle name="Total 9 2 4 2 9 2" xfId="26236" xr:uid="{00000000-0005-0000-0000-000081660000}"/>
    <cellStyle name="Total 9 2 4 20" xfId="26237" xr:uid="{00000000-0005-0000-0000-000082660000}"/>
    <cellStyle name="Total 9 2 4 3" xfId="26238" xr:uid="{00000000-0005-0000-0000-000083660000}"/>
    <cellStyle name="Total 9 2 4 3 10" xfId="26239" xr:uid="{00000000-0005-0000-0000-000084660000}"/>
    <cellStyle name="Total 9 2 4 3 10 2" xfId="26240" xr:uid="{00000000-0005-0000-0000-000085660000}"/>
    <cellStyle name="Total 9 2 4 3 11" xfId="26241" xr:uid="{00000000-0005-0000-0000-000086660000}"/>
    <cellStyle name="Total 9 2 4 3 11 2" xfId="26242" xr:uid="{00000000-0005-0000-0000-000087660000}"/>
    <cellStyle name="Total 9 2 4 3 12" xfId="26243" xr:uid="{00000000-0005-0000-0000-000088660000}"/>
    <cellStyle name="Total 9 2 4 3 12 2" xfId="26244" xr:uid="{00000000-0005-0000-0000-000089660000}"/>
    <cellStyle name="Total 9 2 4 3 13" xfId="26245" xr:uid="{00000000-0005-0000-0000-00008A660000}"/>
    <cellStyle name="Total 9 2 4 3 13 2" xfId="26246" xr:uid="{00000000-0005-0000-0000-00008B660000}"/>
    <cellStyle name="Total 9 2 4 3 14" xfId="26247" xr:uid="{00000000-0005-0000-0000-00008C660000}"/>
    <cellStyle name="Total 9 2 4 3 14 2" xfId="26248" xr:uid="{00000000-0005-0000-0000-00008D660000}"/>
    <cellStyle name="Total 9 2 4 3 15" xfId="26249" xr:uid="{00000000-0005-0000-0000-00008E660000}"/>
    <cellStyle name="Total 9 2 4 3 15 2" xfId="26250" xr:uid="{00000000-0005-0000-0000-00008F660000}"/>
    <cellStyle name="Total 9 2 4 3 16" xfId="26251" xr:uid="{00000000-0005-0000-0000-000090660000}"/>
    <cellStyle name="Total 9 2 4 3 16 2" xfId="26252" xr:uid="{00000000-0005-0000-0000-000091660000}"/>
    <cellStyle name="Total 9 2 4 3 17" xfId="26253" xr:uid="{00000000-0005-0000-0000-000092660000}"/>
    <cellStyle name="Total 9 2 4 3 17 2" xfId="26254" xr:uid="{00000000-0005-0000-0000-000093660000}"/>
    <cellStyle name="Total 9 2 4 3 18" xfId="26255" xr:uid="{00000000-0005-0000-0000-000094660000}"/>
    <cellStyle name="Total 9 2 4 3 2" xfId="26256" xr:uid="{00000000-0005-0000-0000-000095660000}"/>
    <cellStyle name="Total 9 2 4 3 2 2" xfId="26257" xr:uid="{00000000-0005-0000-0000-000096660000}"/>
    <cellStyle name="Total 9 2 4 3 3" xfId="26258" xr:uid="{00000000-0005-0000-0000-000097660000}"/>
    <cellStyle name="Total 9 2 4 3 3 2" xfId="26259" xr:uid="{00000000-0005-0000-0000-000098660000}"/>
    <cellStyle name="Total 9 2 4 3 4" xfId="26260" xr:uid="{00000000-0005-0000-0000-000099660000}"/>
    <cellStyle name="Total 9 2 4 3 4 2" xfId="26261" xr:uid="{00000000-0005-0000-0000-00009A660000}"/>
    <cellStyle name="Total 9 2 4 3 5" xfId="26262" xr:uid="{00000000-0005-0000-0000-00009B660000}"/>
    <cellStyle name="Total 9 2 4 3 5 2" xfId="26263" xr:uid="{00000000-0005-0000-0000-00009C660000}"/>
    <cellStyle name="Total 9 2 4 3 6" xfId="26264" xr:uid="{00000000-0005-0000-0000-00009D660000}"/>
    <cellStyle name="Total 9 2 4 3 6 2" xfId="26265" xr:uid="{00000000-0005-0000-0000-00009E660000}"/>
    <cellStyle name="Total 9 2 4 3 7" xfId="26266" xr:uid="{00000000-0005-0000-0000-00009F660000}"/>
    <cellStyle name="Total 9 2 4 3 7 2" xfId="26267" xr:uid="{00000000-0005-0000-0000-0000A0660000}"/>
    <cellStyle name="Total 9 2 4 3 8" xfId="26268" xr:uid="{00000000-0005-0000-0000-0000A1660000}"/>
    <cellStyle name="Total 9 2 4 3 8 2" xfId="26269" xr:uid="{00000000-0005-0000-0000-0000A2660000}"/>
    <cellStyle name="Total 9 2 4 3 9" xfId="26270" xr:uid="{00000000-0005-0000-0000-0000A3660000}"/>
    <cellStyle name="Total 9 2 4 3 9 2" xfId="26271" xr:uid="{00000000-0005-0000-0000-0000A4660000}"/>
    <cellStyle name="Total 9 2 4 4" xfId="26272" xr:uid="{00000000-0005-0000-0000-0000A5660000}"/>
    <cellStyle name="Total 9 2 4 4 10" xfId="26273" xr:uid="{00000000-0005-0000-0000-0000A6660000}"/>
    <cellStyle name="Total 9 2 4 4 10 2" xfId="26274" xr:uid="{00000000-0005-0000-0000-0000A7660000}"/>
    <cellStyle name="Total 9 2 4 4 11" xfId="26275" xr:uid="{00000000-0005-0000-0000-0000A8660000}"/>
    <cellStyle name="Total 9 2 4 4 11 2" xfId="26276" xr:uid="{00000000-0005-0000-0000-0000A9660000}"/>
    <cellStyle name="Total 9 2 4 4 12" xfId="26277" xr:uid="{00000000-0005-0000-0000-0000AA660000}"/>
    <cellStyle name="Total 9 2 4 4 12 2" xfId="26278" xr:uid="{00000000-0005-0000-0000-0000AB660000}"/>
    <cellStyle name="Total 9 2 4 4 13" xfId="26279" xr:uid="{00000000-0005-0000-0000-0000AC660000}"/>
    <cellStyle name="Total 9 2 4 4 13 2" xfId="26280" xr:uid="{00000000-0005-0000-0000-0000AD660000}"/>
    <cellStyle name="Total 9 2 4 4 14" xfId="26281" xr:uid="{00000000-0005-0000-0000-0000AE660000}"/>
    <cellStyle name="Total 9 2 4 4 14 2" xfId="26282" xr:uid="{00000000-0005-0000-0000-0000AF660000}"/>
    <cellStyle name="Total 9 2 4 4 15" xfId="26283" xr:uid="{00000000-0005-0000-0000-0000B0660000}"/>
    <cellStyle name="Total 9 2 4 4 15 2" xfId="26284" xr:uid="{00000000-0005-0000-0000-0000B1660000}"/>
    <cellStyle name="Total 9 2 4 4 16" xfId="26285" xr:uid="{00000000-0005-0000-0000-0000B2660000}"/>
    <cellStyle name="Total 9 2 4 4 2" xfId="26286" xr:uid="{00000000-0005-0000-0000-0000B3660000}"/>
    <cellStyle name="Total 9 2 4 4 2 2" xfId="26287" xr:uid="{00000000-0005-0000-0000-0000B4660000}"/>
    <cellStyle name="Total 9 2 4 4 3" xfId="26288" xr:uid="{00000000-0005-0000-0000-0000B5660000}"/>
    <cellStyle name="Total 9 2 4 4 3 2" xfId="26289" xr:uid="{00000000-0005-0000-0000-0000B6660000}"/>
    <cellStyle name="Total 9 2 4 4 4" xfId="26290" xr:uid="{00000000-0005-0000-0000-0000B7660000}"/>
    <cellStyle name="Total 9 2 4 4 4 2" xfId="26291" xr:uid="{00000000-0005-0000-0000-0000B8660000}"/>
    <cellStyle name="Total 9 2 4 4 5" xfId="26292" xr:uid="{00000000-0005-0000-0000-0000B9660000}"/>
    <cellStyle name="Total 9 2 4 4 5 2" xfId="26293" xr:uid="{00000000-0005-0000-0000-0000BA660000}"/>
    <cellStyle name="Total 9 2 4 4 6" xfId="26294" xr:uid="{00000000-0005-0000-0000-0000BB660000}"/>
    <cellStyle name="Total 9 2 4 4 6 2" xfId="26295" xr:uid="{00000000-0005-0000-0000-0000BC660000}"/>
    <cellStyle name="Total 9 2 4 4 7" xfId="26296" xr:uid="{00000000-0005-0000-0000-0000BD660000}"/>
    <cellStyle name="Total 9 2 4 4 7 2" xfId="26297" xr:uid="{00000000-0005-0000-0000-0000BE660000}"/>
    <cellStyle name="Total 9 2 4 4 8" xfId="26298" xr:uid="{00000000-0005-0000-0000-0000BF660000}"/>
    <cellStyle name="Total 9 2 4 4 8 2" xfId="26299" xr:uid="{00000000-0005-0000-0000-0000C0660000}"/>
    <cellStyle name="Total 9 2 4 4 9" xfId="26300" xr:uid="{00000000-0005-0000-0000-0000C1660000}"/>
    <cellStyle name="Total 9 2 4 4 9 2" xfId="26301" xr:uid="{00000000-0005-0000-0000-0000C2660000}"/>
    <cellStyle name="Total 9 2 4 5" xfId="26302" xr:uid="{00000000-0005-0000-0000-0000C3660000}"/>
    <cellStyle name="Total 9 2 4 5 10" xfId="26303" xr:uid="{00000000-0005-0000-0000-0000C4660000}"/>
    <cellStyle name="Total 9 2 4 5 10 2" xfId="26304" xr:uid="{00000000-0005-0000-0000-0000C5660000}"/>
    <cellStyle name="Total 9 2 4 5 11" xfId="26305" xr:uid="{00000000-0005-0000-0000-0000C6660000}"/>
    <cellStyle name="Total 9 2 4 5 11 2" xfId="26306" xr:uid="{00000000-0005-0000-0000-0000C7660000}"/>
    <cellStyle name="Total 9 2 4 5 12" xfId="26307" xr:uid="{00000000-0005-0000-0000-0000C8660000}"/>
    <cellStyle name="Total 9 2 4 5 12 2" xfId="26308" xr:uid="{00000000-0005-0000-0000-0000C9660000}"/>
    <cellStyle name="Total 9 2 4 5 13" xfId="26309" xr:uid="{00000000-0005-0000-0000-0000CA660000}"/>
    <cellStyle name="Total 9 2 4 5 13 2" xfId="26310" xr:uid="{00000000-0005-0000-0000-0000CB660000}"/>
    <cellStyle name="Total 9 2 4 5 14" xfId="26311" xr:uid="{00000000-0005-0000-0000-0000CC660000}"/>
    <cellStyle name="Total 9 2 4 5 14 2" xfId="26312" xr:uid="{00000000-0005-0000-0000-0000CD660000}"/>
    <cellStyle name="Total 9 2 4 5 15" xfId="26313" xr:uid="{00000000-0005-0000-0000-0000CE660000}"/>
    <cellStyle name="Total 9 2 4 5 15 2" xfId="26314" xr:uid="{00000000-0005-0000-0000-0000CF660000}"/>
    <cellStyle name="Total 9 2 4 5 16" xfId="26315" xr:uid="{00000000-0005-0000-0000-0000D0660000}"/>
    <cellStyle name="Total 9 2 4 5 2" xfId="26316" xr:uid="{00000000-0005-0000-0000-0000D1660000}"/>
    <cellStyle name="Total 9 2 4 5 2 2" xfId="26317" xr:uid="{00000000-0005-0000-0000-0000D2660000}"/>
    <cellStyle name="Total 9 2 4 5 3" xfId="26318" xr:uid="{00000000-0005-0000-0000-0000D3660000}"/>
    <cellStyle name="Total 9 2 4 5 3 2" xfId="26319" xr:uid="{00000000-0005-0000-0000-0000D4660000}"/>
    <cellStyle name="Total 9 2 4 5 4" xfId="26320" xr:uid="{00000000-0005-0000-0000-0000D5660000}"/>
    <cellStyle name="Total 9 2 4 5 4 2" xfId="26321" xr:uid="{00000000-0005-0000-0000-0000D6660000}"/>
    <cellStyle name="Total 9 2 4 5 5" xfId="26322" xr:uid="{00000000-0005-0000-0000-0000D7660000}"/>
    <cellStyle name="Total 9 2 4 5 5 2" xfId="26323" xr:uid="{00000000-0005-0000-0000-0000D8660000}"/>
    <cellStyle name="Total 9 2 4 5 6" xfId="26324" xr:uid="{00000000-0005-0000-0000-0000D9660000}"/>
    <cellStyle name="Total 9 2 4 5 6 2" xfId="26325" xr:uid="{00000000-0005-0000-0000-0000DA660000}"/>
    <cellStyle name="Total 9 2 4 5 7" xfId="26326" xr:uid="{00000000-0005-0000-0000-0000DB660000}"/>
    <cellStyle name="Total 9 2 4 5 7 2" xfId="26327" xr:uid="{00000000-0005-0000-0000-0000DC660000}"/>
    <cellStyle name="Total 9 2 4 5 8" xfId="26328" xr:uid="{00000000-0005-0000-0000-0000DD660000}"/>
    <cellStyle name="Total 9 2 4 5 8 2" xfId="26329" xr:uid="{00000000-0005-0000-0000-0000DE660000}"/>
    <cellStyle name="Total 9 2 4 5 9" xfId="26330" xr:uid="{00000000-0005-0000-0000-0000DF660000}"/>
    <cellStyle name="Total 9 2 4 5 9 2" xfId="26331" xr:uid="{00000000-0005-0000-0000-0000E0660000}"/>
    <cellStyle name="Total 9 2 4 6" xfId="26332" xr:uid="{00000000-0005-0000-0000-0000E1660000}"/>
    <cellStyle name="Total 9 2 4 6 10" xfId="26333" xr:uid="{00000000-0005-0000-0000-0000E2660000}"/>
    <cellStyle name="Total 9 2 4 6 10 2" xfId="26334" xr:uid="{00000000-0005-0000-0000-0000E3660000}"/>
    <cellStyle name="Total 9 2 4 6 11" xfId="26335" xr:uid="{00000000-0005-0000-0000-0000E4660000}"/>
    <cellStyle name="Total 9 2 4 6 11 2" xfId="26336" xr:uid="{00000000-0005-0000-0000-0000E5660000}"/>
    <cellStyle name="Total 9 2 4 6 12" xfId="26337" xr:uid="{00000000-0005-0000-0000-0000E6660000}"/>
    <cellStyle name="Total 9 2 4 6 12 2" xfId="26338" xr:uid="{00000000-0005-0000-0000-0000E7660000}"/>
    <cellStyle name="Total 9 2 4 6 13" xfId="26339" xr:uid="{00000000-0005-0000-0000-0000E8660000}"/>
    <cellStyle name="Total 9 2 4 6 13 2" xfId="26340" xr:uid="{00000000-0005-0000-0000-0000E9660000}"/>
    <cellStyle name="Total 9 2 4 6 14" xfId="26341" xr:uid="{00000000-0005-0000-0000-0000EA660000}"/>
    <cellStyle name="Total 9 2 4 6 14 2" xfId="26342" xr:uid="{00000000-0005-0000-0000-0000EB660000}"/>
    <cellStyle name="Total 9 2 4 6 15" xfId="26343" xr:uid="{00000000-0005-0000-0000-0000EC660000}"/>
    <cellStyle name="Total 9 2 4 6 2" xfId="26344" xr:uid="{00000000-0005-0000-0000-0000ED660000}"/>
    <cellStyle name="Total 9 2 4 6 2 2" xfId="26345" xr:uid="{00000000-0005-0000-0000-0000EE660000}"/>
    <cellStyle name="Total 9 2 4 6 3" xfId="26346" xr:uid="{00000000-0005-0000-0000-0000EF660000}"/>
    <cellStyle name="Total 9 2 4 6 3 2" xfId="26347" xr:uid="{00000000-0005-0000-0000-0000F0660000}"/>
    <cellStyle name="Total 9 2 4 6 4" xfId="26348" xr:uid="{00000000-0005-0000-0000-0000F1660000}"/>
    <cellStyle name="Total 9 2 4 6 4 2" xfId="26349" xr:uid="{00000000-0005-0000-0000-0000F2660000}"/>
    <cellStyle name="Total 9 2 4 6 5" xfId="26350" xr:uid="{00000000-0005-0000-0000-0000F3660000}"/>
    <cellStyle name="Total 9 2 4 6 5 2" xfId="26351" xr:uid="{00000000-0005-0000-0000-0000F4660000}"/>
    <cellStyle name="Total 9 2 4 6 6" xfId="26352" xr:uid="{00000000-0005-0000-0000-0000F5660000}"/>
    <cellStyle name="Total 9 2 4 6 6 2" xfId="26353" xr:uid="{00000000-0005-0000-0000-0000F6660000}"/>
    <cellStyle name="Total 9 2 4 6 7" xfId="26354" xr:uid="{00000000-0005-0000-0000-0000F7660000}"/>
    <cellStyle name="Total 9 2 4 6 7 2" xfId="26355" xr:uid="{00000000-0005-0000-0000-0000F8660000}"/>
    <cellStyle name="Total 9 2 4 6 8" xfId="26356" xr:uid="{00000000-0005-0000-0000-0000F9660000}"/>
    <cellStyle name="Total 9 2 4 6 8 2" xfId="26357" xr:uid="{00000000-0005-0000-0000-0000FA660000}"/>
    <cellStyle name="Total 9 2 4 6 9" xfId="26358" xr:uid="{00000000-0005-0000-0000-0000FB660000}"/>
    <cellStyle name="Total 9 2 4 6 9 2" xfId="26359" xr:uid="{00000000-0005-0000-0000-0000FC660000}"/>
    <cellStyle name="Total 9 2 4 7" xfId="26360" xr:uid="{00000000-0005-0000-0000-0000FD660000}"/>
    <cellStyle name="Total 9 2 4 7 2" xfId="26361" xr:uid="{00000000-0005-0000-0000-0000FE660000}"/>
    <cellStyle name="Total 9 2 4 8" xfId="26362" xr:uid="{00000000-0005-0000-0000-0000FF660000}"/>
    <cellStyle name="Total 9 2 4 8 2" xfId="26363" xr:uid="{00000000-0005-0000-0000-000000670000}"/>
    <cellStyle name="Total 9 2 4 9" xfId="26364" xr:uid="{00000000-0005-0000-0000-000001670000}"/>
    <cellStyle name="Total 9 2 4 9 2" xfId="26365" xr:uid="{00000000-0005-0000-0000-000002670000}"/>
    <cellStyle name="Total 9 2 5" xfId="26366" xr:uid="{00000000-0005-0000-0000-000003670000}"/>
    <cellStyle name="Total 9 2 5 10" xfId="26367" xr:uid="{00000000-0005-0000-0000-000004670000}"/>
    <cellStyle name="Total 9 2 5 10 2" xfId="26368" xr:uid="{00000000-0005-0000-0000-000005670000}"/>
    <cellStyle name="Total 9 2 5 11" xfId="26369" xr:uid="{00000000-0005-0000-0000-000006670000}"/>
    <cellStyle name="Total 9 2 5 11 2" xfId="26370" xr:uid="{00000000-0005-0000-0000-000007670000}"/>
    <cellStyle name="Total 9 2 5 12" xfId="26371" xr:uid="{00000000-0005-0000-0000-000008670000}"/>
    <cellStyle name="Total 9 2 5 12 2" xfId="26372" xr:uid="{00000000-0005-0000-0000-000009670000}"/>
    <cellStyle name="Total 9 2 5 13" xfId="26373" xr:uid="{00000000-0005-0000-0000-00000A670000}"/>
    <cellStyle name="Total 9 2 5 13 2" xfId="26374" xr:uid="{00000000-0005-0000-0000-00000B670000}"/>
    <cellStyle name="Total 9 2 5 14" xfId="26375" xr:uid="{00000000-0005-0000-0000-00000C670000}"/>
    <cellStyle name="Total 9 2 5 14 2" xfId="26376" xr:uid="{00000000-0005-0000-0000-00000D670000}"/>
    <cellStyle name="Total 9 2 5 15" xfId="26377" xr:uid="{00000000-0005-0000-0000-00000E670000}"/>
    <cellStyle name="Total 9 2 5 15 2" xfId="26378" xr:uid="{00000000-0005-0000-0000-00000F670000}"/>
    <cellStyle name="Total 9 2 5 16" xfId="26379" xr:uid="{00000000-0005-0000-0000-000010670000}"/>
    <cellStyle name="Total 9 2 5 16 2" xfId="26380" xr:uid="{00000000-0005-0000-0000-000011670000}"/>
    <cellStyle name="Total 9 2 5 17" xfId="26381" xr:uid="{00000000-0005-0000-0000-000012670000}"/>
    <cellStyle name="Total 9 2 5 17 2" xfId="26382" xr:uid="{00000000-0005-0000-0000-000013670000}"/>
    <cellStyle name="Total 9 2 5 18" xfId="26383" xr:uid="{00000000-0005-0000-0000-000014670000}"/>
    <cellStyle name="Total 9 2 5 18 2" xfId="26384" xr:uid="{00000000-0005-0000-0000-000015670000}"/>
    <cellStyle name="Total 9 2 5 19" xfId="26385" xr:uid="{00000000-0005-0000-0000-000016670000}"/>
    <cellStyle name="Total 9 2 5 2" xfId="26386" xr:uid="{00000000-0005-0000-0000-000017670000}"/>
    <cellStyle name="Total 9 2 5 2 10" xfId="26387" xr:uid="{00000000-0005-0000-0000-000018670000}"/>
    <cellStyle name="Total 9 2 5 2 10 2" xfId="26388" xr:uid="{00000000-0005-0000-0000-000019670000}"/>
    <cellStyle name="Total 9 2 5 2 11" xfId="26389" xr:uid="{00000000-0005-0000-0000-00001A670000}"/>
    <cellStyle name="Total 9 2 5 2 11 2" xfId="26390" xr:uid="{00000000-0005-0000-0000-00001B670000}"/>
    <cellStyle name="Total 9 2 5 2 12" xfId="26391" xr:uid="{00000000-0005-0000-0000-00001C670000}"/>
    <cellStyle name="Total 9 2 5 2 12 2" xfId="26392" xr:uid="{00000000-0005-0000-0000-00001D670000}"/>
    <cellStyle name="Total 9 2 5 2 13" xfId="26393" xr:uid="{00000000-0005-0000-0000-00001E670000}"/>
    <cellStyle name="Total 9 2 5 2 13 2" xfId="26394" xr:uid="{00000000-0005-0000-0000-00001F670000}"/>
    <cellStyle name="Total 9 2 5 2 14" xfId="26395" xr:uid="{00000000-0005-0000-0000-000020670000}"/>
    <cellStyle name="Total 9 2 5 2 14 2" xfId="26396" xr:uid="{00000000-0005-0000-0000-000021670000}"/>
    <cellStyle name="Total 9 2 5 2 15" xfId="26397" xr:uid="{00000000-0005-0000-0000-000022670000}"/>
    <cellStyle name="Total 9 2 5 2 15 2" xfId="26398" xr:uid="{00000000-0005-0000-0000-000023670000}"/>
    <cellStyle name="Total 9 2 5 2 16" xfId="26399" xr:uid="{00000000-0005-0000-0000-000024670000}"/>
    <cellStyle name="Total 9 2 5 2 16 2" xfId="26400" xr:uid="{00000000-0005-0000-0000-000025670000}"/>
    <cellStyle name="Total 9 2 5 2 17" xfId="26401" xr:uid="{00000000-0005-0000-0000-000026670000}"/>
    <cellStyle name="Total 9 2 5 2 17 2" xfId="26402" xr:uid="{00000000-0005-0000-0000-000027670000}"/>
    <cellStyle name="Total 9 2 5 2 18" xfId="26403" xr:uid="{00000000-0005-0000-0000-000028670000}"/>
    <cellStyle name="Total 9 2 5 2 2" xfId="26404" xr:uid="{00000000-0005-0000-0000-000029670000}"/>
    <cellStyle name="Total 9 2 5 2 2 2" xfId="26405" xr:uid="{00000000-0005-0000-0000-00002A670000}"/>
    <cellStyle name="Total 9 2 5 2 3" xfId="26406" xr:uid="{00000000-0005-0000-0000-00002B670000}"/>
    <cellStyle name="Total 9 2 5 2 3 2" xfId="26407" xr:uid="{00000000-0005-0000-0000-00002C670000}"/>
    <cellStyle name="Total 9 2 5 2 4" xfId="26408" xr:uid="{00000000-0005-0000-0000-00002D670000}"/>
    <cellStyle name="Total 9 2 5 2 4 2" xfId="26409" xr:uid="{00000000-0005-0000-0000-00002E670000}"/>
    <cellStyle name="Total 9 2 5 2 5" xfId="26410" xr:uid="{00000000-0005-0000-0000-00002F670000}"/>
    <cellStyle name="Total 9 2 5 2 5 2" xfId="26411" xr:uid="{00000000-0005-0000-0000-000030670000}"/>
    <cellStyle name="Total 9 2 5 2 6" xfId="26412" xr:uid="{00000000-0005-0000-0000-000031670000}"/>
    <cellStyle name="Total 9 2 5 2 6 2" xfId="26413" xr:uid="{00000000-0005-0000-0000-000032670000}"/>
    <cellStyle name="Total 9 2 5 2 7" xfId="26414" xr:uid="{00000000-0005-0000-0000-000033670000}"/>
    <cellStyle name="Total 9 2 5 2 7 2" xfId="26415" xr:uid="{00000000-0005-0000-0000-000034670000}"/>
    <cellStyle name="Total 9 2 5 2 8" xfId="26416" xr:uid="{00000000-0005-0000-0000-000035670000}"/>
    <cellStyle name="Total 9 2 5 2 8 2" xfId="26417" xr:uid="{00000000-0005-0000-0000-000036670000}"/>
    <cellStyle name="Total 9 2 5 2 9" xfId="26418" xr:uid="{00000000-0005-0000-0000-000037670000}"/>
    <cellStyle name="Total 9 2 5 2 9 2" xfId="26419" xr:uid="{00000000-0005-0000-0000-000038670000}"/>
    <cellStyle name="Total 9 2 5 3" xfId="26420" xr:uid="{00000000-0005-0000-0000-000039670000}"/>
    <cellStyle name="Total 9 2 5 3 10" xfId="26421" xr:uid="{00000000-0005-0000-0000-00003A670000}"/>
    <cellStyle name="Total 9 2 5 3 10 2" xfId="26422" xr:uid="{00000000-0005-0000-0000-00003B670000}"/>
    <cellStyle name="Total 9 2 5 3 11" xfId="26423" xr:uid="{00000000-0005-0000-0000-00003C670000}"/>
    <cellStyle name="Total 9 2 5 3 11 2" xfId="26424" xr:uid="{00000000-0005-0000-0000-00003D670000}"/>
    <cellStyle name="Total 9 2 5 3 12" xfId="26425" xr:uid="{00000000-0005-0000-0000-00003E670000}"/>
    <cellStyle name="Total 9 2 5 3 12 2" xfId="26426" xr:uid="{00000000-0005-0000-0000-00003F670000}"/>
    <cellStyle name="Total 9 2 5 3 13" xfId="26427" xr:uid="{00000000-0005-0000-0000-000040670000}"/>
    <cellStyle name="Total 9 2 5 3 13 2" xfId="26428" xr:uid="{00000000-0005-0000-0000-000041670000}"/>
    <cellStyle name="Total 9 2 5 3 14" xfId="26429" xr:uid="{00000000-0005-0000-0000-000042670000}"/>
    <cellStyle name="Total 9 2 5 3 14 2" xfId="26430" xr:uid="{00000000-0005-0000-0000-000043670000}"/>
    <cellStyle name="Total 9 2 5 3 15" xfId="26431" xr:uid="{00000000-0005-0000-0000-000044670000}"/>
    <cellStyle name="Total 9 2 5 3 15 2" xfId="26432" xr:uid="{00000000-0005-0000-0000-000045670000}"/>
    <cellStyle name="Total 9 2 5 3 16" xfId="26433" xr:uid="{00000000-0005-0000-0000-000046670000}"/>
    <cellStyle name="Total 9 2 5 3 2" xfId="26434" xr:uid="{00000000-0005-0000-0000-000047670000}"/>
    <cellStyle name="Total 9 2 5 3 2 2" xfId="26435" xr:uid="{00000000-0005-0000-0000-000048670000}"/>
    <cellStyle name="Total 9 2 5 3 3" xfId="26436" xr:uid="{00000000-0005-0000-0000-000049670000}"/>
    <cellStyle name="Total 9 2 5 3 3 2" xfId="26437" xr:uid="{00000000-0005-0000-0000-00004A670000}"/>
    <cellStyle name="Total 9 2 5 3 4" xfId="26438" xr:uid="{00000000-0005-0000-0000-00004B670000}"/>
    <cellStyle name="Total 9 2 5 3 4 2" xfId="26439" xr:uid="{00000000-0005-0000-0000-00004C670000}"/>
    <cellStyle name="Total 9 2 5 3 5" xfId="26440" xr:uid="{00000000-0005-0000-0000-00004D670000}"/>
    <cellStyle name="Total 9 2 5 3 5 2" xfId="26441" xr:uid="{00000000-0005-0000-0000-00004E670000}"/>
    <cellStyle name="Total 9 2 5 3 6" xfId="26442" xr:uid="{00000000-0005-0000-0000-00004F670000}"/>
    <cellStyle name="Total 9 2 5 3 6 2" xfId="26443" xr:uid="{00000000-0005-0000-0000-000050670000}"/>
    <cellStyle name="Total 9 2 5 3 7" xfId="26444" xr:uid="{00000000-0005-0000-0000-000051670000}"/>
    <cellStyle name="Total 9 2 5 3 7 2" xfId="26445" xr:uid="{00000000-0005-0000-0000-000052670000}"/>
    <cellStyle name="Total 9 2 5 3 8" xfId="26446" xr:uid="{00000000-0005-0000-0000-000053670000}"/>
    <cellStyle name="Total 9 2 5 3 8 2" xfId="26447" xr:uid="{00000000-0005-0000-0000-000054670000}"/>
    <cellStyle name="Total 9 2 5 3 9" xfId="26448" xr:uid="{00000000-0005-0000-0000-000055670000}"/>
    <cellStyle name="Total 9 2 5 3 9 2" xfId="26449" xr:uid="{00000000-0005-0000-0000-000056670000}"/>
    <cellStyle name="Total 9 2 5 4" xfId="26450" xr:uid="{00000000-0005-0000-0000-000057670000}"/>
    <cellStyle name="Total 9 2 5 4 10" xfId="26451" xr:uid="{00000000-0005-0000-0000-000058670000}"/>
    <cellStyle name="Total 9 2 5 4 10 2" xfId="26452" xr:uid="{00000000-0005-0000-0000-000059670000}"/>
    <cellStyle name="Total 9 2 5 4 11" xfId="26453" xr:uid="{00000000-0005-0000-0000-00005A670000}"/>
    <cellStyle name="Total 9 2 5 4 11 2" xfId="26454" xr:uid="{00000000-0005-0000-0000-00005B670000}"/>
    <cellStyle name="Total 9 2 5 4 12" xfId="26455" xr:uid="{00000000-0005-0000-0000-00005C670000}"/>
    <cellStyle name="Total 9 2 5 4 12 2" xfId="26456" xr:uid="{00000000-0005-0000-0000-00005D670000}"/>
    <cellStyle name="Total 9 2 5 4 13" xfId="26457" xr:uid="{00000000-0005-0000-0000-00005E670000}"/>
    <cellStyle name="Total 9 2 5 4 13 2" xfId="26458" xr:uid="{00000000-0005-0000-0000-00005F670000}"/>
    <cellStyle name="Total 9 2 5 4 14" xfId="26459" xr:uid="{00000000-0005-0000-0000-000060670000}"/>
    <cellStyle name="Total 9 2 5 4 14 2" xfId="26460" xr:uid="{00000000-0005-0000-0000-000061670000}"/>
    <cellStyle name="Total 9 2 5 4 15" xfId="26461" xr:uid="{00000000-0005-0000-0000-000062670000}"/>
    <cellStyle name="Total 9 2 5 4 15 2" xfId="26462" xr:uid="{00000000-0005-0000-0000-000063670000}"/>
    <cellStyle name="Total 9 2 5 4 16" xfId="26463" xr:uid="{00000000-0005-0000-0000-000064670000}"/>
    <cellStyle name="Total 9 2 5 4 2" xfId="26464" xr:uid="{00000000-0005-0000-0000-000065670000}"/>
    <cellStyle name="Total 9 2 5 4 2 2" xfId="26465" xr:uid="{00000000-0005-0000-0000-000066670000}"/>
    <cellStyle name="Total 9 2 5 4 3" xfId="26466" xr:uid="{00000000-0005-0000-0000-000067670000}"/>
    <cellStyle name="Total 9 2 5 4 3 2" xfId="26467" xr:uid="{00000000-0005-0000-0000-000068670000}"/>
    <cellStyle name="Total 9 2 5 4 4" xfId="26468" xr:uid="{00000000-0005-0000-0000-000069670000}"/>
    <cellStyle name="Total 9 2 5 4 4 2" xfId="26469" xr:uid="{00000000-0005-0000-0000-00006A670000}"/>
    <cellStyle name="Total 9 2 5 4 5" xfId="26470" xr:uid="{00000000-0005-0000-0000-00006B670000}"/>
    <cellStyle name="Total 9 2 5 4 5 2" xfId="26471" xr:uid="{00000000-0005-0000-0000-00006C670000}"/>
    <cellStyle name="Total 9 2 5 4 6" xfId="26472" xr:uid="{00000000-0005-0000-0000-00006D670000}"/>
    <cellStyle name="Total 9 2 5 4 6 2" xfId="26473" xr:uid="{00000000-0005-0000-0000-00006E670000}"/>
    <cellStyle name="Total 9 2 5 4 7" xfId="26474" xr:uid="{00000000-0005-0000-0000-00006F670000}"/>
    <cellStyle name="Total 9 2 5 4 7 2" xfId="26475" xr:uid="{00000000-0005-0000-0000-000070670000}"/>
    <cellStyle name="Total 9 2 5 4 8" xfId="26476" xr:uid="{00000000-0005-0000-0000-000071670000}"/>
    <cellStyle name="Total 9 2 5 4 8 2" xfId="26477" xr:uid="{00000000-0005-0000-0000-000072670000}"/>
    <cellStyle name="Total 9 2 5 4 9" xfId="26478" xr:uid="{00000000-0005-0000-0000-000073670000}"/>
    <cellStyle name="Total 9 2 5 4 9 2" xfId="26479" xr:uid="{00000000-0005-0000-0000-000074670000}"/>
    <cellStyle name="Total 9 2 5 5" xfId="26480" xr:uid="{00000000-0005-0000-0000-000075670000}"/>
    <cellStyle name="Total 9 2 5 5 10" xfId="26481" xr:uid="{00000000-0005-0000-0000-000076670000}"/>
    <cellStyle name="Total 9 2 5 5 10 2" xfId="26482" xr:uid="{00000000-0005-0000-0000-000077670000}"/>
    <cellStyle name="Total 9 2 5 5 11" xfId="26483" xr:uid="{00000000-0005-0000-0000-000078670000}"/>
    <cellStyle name="Total 9 2 5 5 11 2" xfId="26484" xr:uid="{00000000-0005-0000-0000-000079670000}"/>
    <cellStyle name="Total 9 2 5 5 12" xfId="26485" xr:uid="{00000000-0005-0000-0000-00007A670000}"/>
    <cellStyle name="Total 9 2 5 5 12 2" xfId="26486" xr:uid="{00000000-0005-0000-0000-00007B670000}"/>
    <cellStyle name="Total 9 2 5 5 13" xfId="26487" xr:uid="{00000000-0005-0000-0000-00007C670000}"/>
    <cellStyle name="Total 9 2 5 5 13 2" xfId="26488" xr:uid="{00000000-0005-0000-0000-00007D670000}"/>
    <cellStyle name="Total 9 2 5 5 14" xfId="26489" xr:uid="{00000000-0005-0000-0000-00007E670000}"/>
    <cellStyle name="Total 9 2 5 5 14 2" xfId="26490" xr:uid="{00000000-0005-0000-0000-00007F670000}"/>
    <cellStyle name="Total 9 2 5 5 15" xfId="26491" xr:uid="{00000000-0005-0000-0000-000080670000}"/>
    <cellStyle name="Total 9 2 5 5 2" xfId="26492" xr:uid="{00000000-0005-0000-0000-000081670000}"/>
    <cellStyle name="Total 9 2 5 5 2 2" xfId="26493" xr:uid="{00000000-0005-0000-0000-000082670000}"/>
    <cellStyle name="Total 9 2 5 5 3" xfId="26494" xr:uid="{00000000-0005-0000-0000-000083670000}"/>
    <cellStyle name="Total 9 2 5 5 3 2" xfId="26495" xr:uid="{00000000-0005-0000-0000-000084670000}"/>
    <cellStyle name="Total 9 2 5 5 4" xfId="26496" xr:uid="{00000000-0005-0000-0000-000085670000}"/>
    <cellStyle name="Total 9 2 5 5 4 2" xfId="26497" xr:uid="{00000000-0005-0000-0000-000086670000}"/>
    <cellStyle name="Total 9 2 5 5 5" xfId="26498" xr:uid="{00000000-0005-0000-0000-000087670000}"/>
    <cellStyle name="Total 9 2 5 5 5 2" xfId="26499" xr:uid="{00000000-0005-0000-0000-000088670000}"/>
    <cellStyle name="Total 9 2 5 5 6" xfId="26500" xr:uid="{00000000-0005-0000-0000-000089670000}"/>
    <cellStyle name="Total 9 2 5 5 6 2" xfId="26501" xr:uid="{00000000-0005-0000-0000-00008A670000}"/>
    <cellStyle name="Total 9 2 5 5 7" xfId="26502" xr:uid="{00000000-0005-0000-0000-00008B670000}"/>
    <cellStyle name="Total 9 2 5 5 7 2" xfId="26503" xr:uid="{00000000-0005-0000-0000-00008C670000}"/>
    <cellStyle name="Total 9 2 5 5 8" xfId="26504" xr:uid="{00000000-0005-0000-0000-00008D670000}"/>
    <cellStyle name="Total 9 2 5 5 8 2" xfId="26505" xr:uid="{00000000-0005-0000-0000-00008E670000}"/>
    <cellStyle name="Total 9 2 5 5 9" xfId="26506" xr:uid="{00000000-0005-0000-0000-00008F670000}"/>
    <cellStyle name="Total 9 2 5 5 9 2" xfId="26507" xr:uid="{00000000-0005-0000-0000-000090670000}"/>
    <cellStyle name="Total 9 2 5 6" xfId="26508" xr:uid="{00000000-0005-0000-0000-000091670000}"/>
    <cellStyle name="Total 9 2 5 6 2" xfId="26509" xr:uid="{00000000-0005-0000-0000-000092670000}"/>
    <cellStyle name="Total 9 2 5 7" xfId="26510" xr:uid="{00000000-0005-0000-0000-000093670000}"/>
    <cellStyle name="Total 9 2 5 7 2" xfId="26511" xr:uid="{00000000-0005-0000-0000-000094670000}"/>
    <cellStyle name="Total 9 2 5 8" xfId="26512" xr:uid="{00000000-0005-0000-0000-000095670000}"/>
    <cellStyle name="Total 9 2 5 8 2" xfId="26513" xr:uid="{00000000-0005-0000-0000-000096670000}"/>
    <cellStyle name="Total 9 2 5 9" xfId="26514" xr:uid="{00000000-0005-0000-0000-000097670000}"/>
    <cellStyle name="Total 9 2 5 9 2" xfId="26515" xr:uid="{00000000-0005-0000-0000-000098670000}"/>
    <cellStyle name="Total 9 2 6" xfId="26516" xr:uid="{00000000-0005-0000-0000-000099670000}"/>
    <cellStyle name="Total 9 2 6 10" xfId="26517" xr:uid="{00000000-0005-0000-0000-00009A670000}"/>
    <cellStyle name="Total 9 2 6 10 2" xfId="26518" xr:uid="{00000000-0005-0000-0000-00009B670000}"/>
    <cellStyle name="Total 9 2 6 11" xfId="26519" xr:uid="{00000000-0005-0000-0000-00009C670000}"/>
    <cellStyle name="Total 9 2 6 11 2" xfId="26520" xr:uid="{00000000-0005-0000-0000-00009D670000}"/>
    <cellStyle name="Total 9 2 6 12" xfId="26521" xr:uid="{00000000-0005-0000-0000-00009E670000}"/>
    <cellStyle name="Total 9 2 6 12 2" xfId="26522" xr:uid="{00000000-0005-0000-0000-00009F670000}"/>
    <cellStyle name="Total 9 2 6 13" xfId="26523" xr:uid="{00000000-0005-0000-0000-0000A0670000}"/>
    <cellStyle name="Total 9 2 6 13 2" xfId="26524" xr:uid="{00000000-0005-0000-0000-0000A1670000}"/>
    <cellStyle name="Total 9 2 6 14" xfId="26525" xr:uid="{00000000-0005-0000-0000-0000A2670000}"/>
    <cellStyle name="Total 9 2 6 14 2" xfId="26526" xr:uid="{00000000-0005-0000-0000-0000A3670000}"/>
    <cellStyle name="Total 9 2 6 15" xfId="26527" xr:uid="{00000000-0005-0000-0000-0000A4670000}"/>
    <cellStyle name="Total 9 2 6 15 2" xfId="26528" xr:uid="{00000000-0005-0000-0000-0000A5670000}"/>
    <cellStyle name="Total 9 2 6 16" xfId="26529" xr:uid="{00000000-0005-0000-0000-0000A6670000}"/>
    <cellStyle name="Total 9 2 6 16 2" xfId="26530" xr:uid="{00000000-0005-0000-0000-0000A7670000}"/>
    <cellStyle name="Total 9 2 6 17" xfId="26531" xr:uid="{00000000-0005-0000-0000-0000A8670000}"/>
    <cellStyle name="Total 9 2 6 17 2" xfId="26532" xr:uid="{00000000-0005-0000-0000-0000A9670000}"/>
    <cellStyle name="Total 9 2 6 18" xfId="26533" xr:uid="{00000000-0005-0000-0000-0000AA670000}"/>
    <cellStyle name="Total 9 2 6 18 2" xfId="26534" xr:uid="{00000000-0005-0000-0000-0000AB670000}"/>
    <cellStyle name="Total 9 2 6 19" xfId="26535" xr:uid="{00000000-0005-0000-0000-0000AC670000}"/>
    <cellStyle name="Total 9 2 6 2" xfId="26536" xr:uid="{00000000-0005-0000-0000-0000AD670000}"/>
    <cellStyle name="Total 9 2 6 2 10" xfId="26537" xr:uid="{00000000-0005-0000-0000-0000AE670000}"/>
    <cellStyle name="Total 9 2 6 2 10 2" xfId="26538" xr:uid="{00000000-0005-0000-0000-0000AF670000}"/>
    <cellStyle name="Total 9 2 6 2 11" xfId="26539" xr:uid="{00000000-0005-0000-0000-0000B0670000}"/>
    <cellStyle name="Total 9 2 6 2 11 2" xfId="26540" xr:uid="{00000000-0005-0000-0000-0000B1670000}"/>
    <cellStyle name="Total 9 2 6 2 12" xfId="26541" xr:uid="{00000000-0005-0000-0000-0000B2670000}"/>
    <cellStyle name="Total 9 2 6 2 12 2" xfId="26542" xr:uid="{00000000-0005-0000-0000-0000B3670000}"/>
    <cellStyle name="Total 9 2 6 2 13" xfId="26543" xr:uid="{00000000-0005-0000-0000-0000B4670000}"/>
    <cellStyle name="Total 9 2 6 2 13 2" xfId="26544" xr:uid="{00000000-0005-0000-0000-0000B5670000}"/>
    <cellStyle name="Total 9 2 6 2 14" xfId="26545" xr:uid="{00000000-0005-0000-0000-0000B6670000}"/>
    <cellStyle name="Total 9 2 6 2 14 2" xfId="26546" xr:uid="{00000000-0005-0000-0000-0000B7670000}"/>
    <cellStyle name="Total 9 2 6 2 15" xfId="26547" xr:uid="{00000000-0005-0000-0000-0000B8670000}"/>
    <cellStyle name="Total 9 2 6 2 15 2" xfId="26548" xr:uid="{00000000-0005-0000-0000-0000B9670000}"/>
    <cellStyle name="Total 9 2 6 2 16" xfId="26549" xr:uid="{00000000-0005-0000-0000-0000BA670000}"/>
    <cellStyle name="Total 9 2 6 2 16 2" xfId="26550" xr:uid="{00000000-0005-0000-0000-0000BB670000}"/>
    <cellStyle name="Total 9 2 6 2 17" xfId="26551" xr:uid="{00000000-0005-0000-0000-0000BC670000}"/>
    <cellStyle name="Total 9 2 6 2 17 2" xfId="26552" xr:uid="{00000000-0005-0000-0000-0000BD670000}"/>
    <cellStyle name="Total 9 2 6 2 18" xfId="26553" xr:uid="{00000000-0005-0000-0000-0000BE670000}"/>
    <cellStyle name="Total 9 2 6 2 2" xfId="26554" xr:uid="{00000000-0005-0000-0000-0000BF670000}"/>
    <cellStyle name="Total 9 2 6 2 2 2" xfId="26555" xr:uid="{00000000-0005-0000-0000-0000C0670000}"/>
    <cellStyle name="Total 9 2 6 2 3" xfId="26556" xr:uid="{00000000-0005-0000-0000-0000C1670000}"/>
    <cellStyle name="Total 9 2 6 2 3 2" xfId="26557" xr:uid="{00000000-0005-0000-0000-0000C2670000}"/>
    <cellStyle name="Total 9 2 6 2 4" xfId="26558" xr:uid="{00000000-0005-0000-0000-0000C3670000}"/>
    <cellStyle name="Total 9 2 6 2 4 2" xfId="26559" xr:uid="{00000000-0005-0000-0000-0000C4670000}"/>
    <cellStyle name="Total 9 2 6 2 5" xfId="26560" xr:uid="{00000000-0005-0000-0000-0000C5670000}"/>
    <cellStyle name="Total 9 2 6 2 5 2" xfId="26561" xr:uid="{00000000-0005-0000-0000-0000C6670000}"/>
    <cellStyle name="Total 9 2 6 2 6" xfId="26562" xr:uid="{00000000-0005-0000-0000-0000C7670000}"/>
    <cellStyle name="Total 9 2 6 2 6 2" xfId="26563" xr:uid="{00000000-0005-0000-0000-0000C8670000}"/>
    <cellStyle name="Total 9 2 6 2 7" xfId="26564" xr:uid="{00000000-0005-0000-0000-0000C9670000}"/>
    <cellStyle name="Total 9 2 6 2 7 2" xfId="26565" xr:uid="{00000000-0005-0000-0000-0000CA670000}"/>
    <cellStyle name="Total 9 2 6 2 8" xfId="26566" xr:uid="{00000000-0005-0000-0000-0000CB670000}"/>
    <cellStyle name="Total 9 2 6 2 8 2" xfId="26567" xr:uid="{00000000-0005-0000-0000-0000CC670000}"/>
    <cellStyle name="Total 9 2 6 2 9" xfId="26568" xr:uid="{00000000-0005-0000-0000-0000CD670000}"/>
    <cellStyle name="Total 9 2 6 2 9 2" xfId="26569" xr:uid="{00000000-0005-0000-0000-0000CE670000}"/>
    <cellStyle name="Total 9 2 6 3" xfId="26570" xr:uid="{00000000-0005-0000-0000-0000CF670000}"/>
    <cellStyle name="Total 9 2 6 3 10" xfId="26571" xr:uid="{00000000-0005-0000-0000-0000D0670000}"/>
    <cellStyle name="Total 9 2 6 3 10 2" xfId="26572" xr:uid="{00000000-0005-0000-0000-0000D1670000}"/>
    <cellStyle name="Total 9 2 6 3 11" xfId="26573" xr:uid="{00000000-0005-0000-0000-0000D2670000}"/>
    <cellStyle name="Total 9 2 6 3 11 2" xfId="26574" xr:uid="{00000000-0005-0000-0000-0000D3670000}"/>
    <cellStyle name="Total 9 2 6 3 12" xfId="26575" xr:uid="{00000000-0005-0000-0000-0000D4670000}"/>
    <cellStyle name="Total 9 2 6 3 12 2" xfId="26576" xr:uid="{00000000-0005-0000-0000-0000D5670000}"/>
    <cellStyle name="Total 9 2 6 3 13" xfId="26577" xr:uid="{00000000-0005-0000-0000-0000D6670000}"/>
    <cellStyle name="Total 9 2 6 3 13 2" xfId="26578" xr:uid="{00000000-0005-0000-0000-0000D7670000}"/>
    <cellStyle name="Total 9 2 6 3 14" xfId="26579" xr:uid="{00000000-0005-0000-0000-0000D8670000}"/>
    <cellStyle name="Total 9 2 6 3 14 2" xfId="26580" xr:uid="{00000000-0005-0000-0000-0000D9670000}"/>
    <cellStyle name="Total 9 2 6 3 15" xfId="26581" xr:uid="{00000000-0005-0000-0000-0000DA670000}"/>
    <cellStyle name="Total 9 2 6 3 15 2" xfId="26582" xr:uid="{00000000-0005-0000-0000-0000DB670000}"/>
    <cellStyle name="Total 9 2 6 3 16" xfId="26583" xr:uid="{00000000-0005-0000-0000-0000DC670000}"/>
    <cellStyle name="Total 9 2 6 3 2" xfId="26584" xr:uid="{00000000-0005-0000-0000-0000DD670000}"/>
    <cellStyle name="Total 9 2 6 3 2 2" xfId="26585" xr:uid="{00000000-0005-0000-0000-0000DE670000}"/>
    <cellStyle name="Total 9 2 6 3 3" xfId="26586" xr:uid="{00000000-0005-0000-0000-0000DF670000}"/>
    <cellStyle name="Total 9 2 6 3 3 2" xfId="26587" xr:uid="{00000000-0005-0000-0000-0000E0670000}"/>
    <cellStyle name="Total 9 2 6 3 4" xfId="26588" xr:uid="{00000000-0005-0000-0000-0000E1670000}"/>
    <cellStyle name="Total 9 2 6 3 4 2" xfId="26589" xr:uid="{00000000-0005-0000-0000-0000E2670000}"/>
    <cellStyle name="Total 9 2 6 3 5" xfId="26590" xr:uid="{00000000-0005-0000-0000-0000E3670000}"/>
    <cellStyle name="Total 9 2 6 3 5 2" xfId="26591" xr:uid="{00000000-0005-0000-0000-0000E4670000}"/>
    <cellStyle name="Total 9 2 6 3 6" xfId="26592" xr:uid="{00000000-0005-0000-0000-0000E5670000}"/>
    <cellStyle name="Total 9 2 6 3 6 2" xfId="26593" xr:uid="{00000000-0005-0000-0000-0000E6670000}"/>
    <cellStyle name="Total 9 2 6 3 7" xfId="26594" xr:uid="{00000000-0005-0000-0000-0000E7670000}"/>
    <cellStyle name="Total 9 2 6 3 7 2" xfId="26595" xr:uid="{00000000-0005-0000-0000-0000E8670000}"/>
    <cellStyle name="Total 9 2 6 3 8" xfId="26596" xr:uid="{00000000-0005-0000-0000-0000E9670000}"/>
    <cellStyle name="Total 9 2 6 3 8 2" xfId="26597" xr:uid="{00000000-0005-0000-0000-0000EA670000}"/>
    <cellStyle name="Total 9 2 6 3 9" xfId="26598" xr:uid="{00000000-0005-0000-0000-0000EB670000}"/>
    <cellStyle name="Total 9 2 6 3 9 2" xfId="26599" xr:uid="{00000000-0005-0000-0000-0000EC670000}"/>
    <cellStyle name="Total 9 2 6 4" xfId="26600" xr:uid="{00000000-0005-0000-0000-0000ED670000}"/>
    <cellStyle name="Total 9 2 6 4 10" xfId="26601" xr:uid="{00000000-0005-0000-0000-0000EE670000}"/>
    <cellStyle name="Total 9 2 6 4 10 2" xfId="26602" xr:uid="{00000000-0005-0000-0000-0000EF670000}"/>
    <cellStyle name="Total 9 2 6 4 11" xfId="26603" xr:uid="{00000000-0005-0000-0000-0000F0670000}"/>
    <cellStyle name="Total 9 2 6 4 11 2" xfId="26604" xr:uid="{00000000-0005-0000-0000-0000F1670000}"/>
    <cellStyle name="Total 9 2 6 4 12" xfId="26605" xr:uid="{00000000-0005-0000-0000-0000F2670000}"/>
    <cellStyle name="Total 9 2 6 4 12 2" xfId="26606" xr:uid="{00000000-0005-0000-0000-0000F3670000}"/>
    <cellStyle name="Total 9 2 6 4 13" xfId="26607" xr:uid="{00000000-0005-0000-0000-0000F4670000}"/>
    <cellStyle name="Total 9 2 6 4 13 2" xfId="26608" xr:uid="{00000000-0005-0000-0000-0000F5670000}"/>
    <cellStyle name="Total 9 2 6 4 14" xfId="26609" xr:uid="{00000000-0005-0000-0000-0000F6670000}"/>
    <cellStyle name="Total 9 2 6 4 14 2" xfId="26610" xr:uid="{00000000-0005-0000-0000-0000F7670000}"/>
    <cellStyle name="Total 9 2 6 4 15" xfId="26611" xr:uid="{00000000-0005-0000-0000-0000F8670000}"/>
    <cellStyle name="Total 9 2 6 4 15 2" xfId="26612" xr:uid="{00000000-0005-0000-0000-0000F9670000}"/>
    <cellStyle name="Total 9 2 6 4 16" xfId="26613" xr:uid="{00000000-0005-0000-0000-0000FA670000}"/>
    <cellStyle name="Total 9 2 6 4 2" xfId="26614" xr:uid="{00000000-0005-0000-0000-0000FB670000}"/>
    <cellStyle name="Total 9 2 6 4 2 2" xfId="26615" xr:uid="{00000000-0005-0000-0000-0000FC670000}"/>
    <cellStyle name="Total 9 2 6 4 3" xfId="26616" xr:uid="{00000000-0005-0000-0000-0000FD670000}"/>
    <cellStyle name="Total 9 2 6 4 3 2" xfId="26617" xr:uid="{00000000-0005-0000-0000-0000FE670000}"/>
    <cellStyle name="Total 9 2 6 4 4" xfId="26618" xr:uid="{00000000-0005-0000-0000-0000FF670000}"/>
    <cellStyle name="Total 9 2 6 4 4 2" xfId="26619" xr:uid="{00000000-0005-0000-0000-000000680000}"/>
    <cellStyle name="Total 9 2 6 4 5" xfId="26620" xr:uid="{00000000-0005-0000-0000-000001680000}"/>
    <cellStyle name="Total 9 2 6 4 5 2" xfId="26621" xr:uid="{00000000-0005-0000-0000-000002680000}"/>
    <cellStyle name="Total 9 2 6 4 6" xfId="26622" xr:uid="{00000000-0005-0000-0000-000003680000}"/>
    <cellStyle name="Total 9 2 6 4 6 2" xfId="26623" xr:uid="{00000000-0005-0000-0000-000004680000}"/>
    <cellStyle name="Total 9 2 6 4 7" xfId="26624" xr:uid="{00000000-0005-0000-0000-000005680000}"/>
    <cellStyle name="Total 9 2 6 4 7 2" xfId="26625" xr:uid="{00000000-0005-0000-0000-000006680000}"/>
    <cellStyle name="Total 9 2 6 4 8" xfId="26626" xr:uid="{00000000-0005-0000-0000-000007680000}"/>
    <cellStyle name="Total 9 2 6 4 8 2" xfId="26627" xr:uid="{00000000-0005-0000-0000-000008680000}"/>
    <cellStyle name="Total 9 2 6 4 9" xfId="26628" xr:uid="{00000000-0005-0000-0000-000009680000}"/>
    <cellStyle name="Total 9 2 6 4 9 2" xfId="26629" xr:uid="{00000000-0005-0000-0000-00000A680000}"/>
    <cellStyle name="Total 9 2 6 5" xfId="26630" xr:uid="{00000000-0005-0000-0000-00000B680000}"/>
    <cellStyle name="Total 9 2 6 5 10" xfId="26631" xr:uid="{00000000-0005-0000-0000-00000C680000}"/>
    <cellStyle name="Total 9 2 6 5 10 2" xfId="26632" xr:uid="{00000000-0005-0000-0000-00000D680000}"/>
    <cellStyle name="Total 9 2 6 5 11" xfId="26633" xr:uid="{00000000-0005-0000-0000-00000E680000}"/>
    <cellStyle name="Total 9 2 6 5 11 2" xfId="26634" xr:uid="{00000000-0005-0000-0000-00000F680000}"/>
    <cellStyle name="Total 9 2 6 5 12" xfId="26635" xr:uid="{00000000-0005-0000-0000-000010680000}"/>
    <cellStyle name="Total 9 2 6 5 12 2" xfId="26636" xr:uid="{00000000-0005-0000-0000-000011680000}"/>
    <cellStyle name="Total 9 2 6 5 13" xfId="26637" xr:uid="{00000000-0005-0000-0000-000012680000}"/>
    <cellStyle name="Total 9 2 6 5 13 2" xfId="26638" xr:uid="{00000000-0005-0000-0000-000013680000}"/>
    <cellStyle name="Total 9 2 6 5 14" xfId="26639" xr:uid="{00000000-0005-0000-0000-000014680000}"/>
    <cellStyle name="Total 9 2 6 5 14 2" xfId="26640" xr:uid="{00000000-0005-0000-0000-000015680000}"/>
    <cellStyle name="Total 9 2 6 5 15" xfId="26641" xr:uid="{00000000-0005-0000-0000-000016680000}"/>
    <cellStyle name="Total 9 2 6 5 2" xfId="26642" xr:uid="{00000000-0005-0000-0000-000017680000}"/>
    <cellStyle name="Total 9 2 6 5 2 2" xfId="26643" xr:uid="{00000000-0005-0000-0000-000018680000}"/>
    <cellStyle name="Total 9 2 6 5 3" xfId="26644" xr:uid="{00000000-0005-0000-0000-000019680000}"/>
    <cellStyle name="Total 9 2 6 5 3 2" xfId="26645" xr:uid="{00000000-0005-0000-0000-00001A680000}"/>
    <cellStyle name="Total 9 2 6 5 4" xfId="26646" xr:uid="{00000000-0005-0000-0000-00001B680000}"/>
    <cellStyle name="Total 9 2 6 5 4 2" xfId="26647" xr:uid="{00000000-0005-0000-0000-00001C680000}"/>
    <cellStyle name="Total 9 2 6 5 5" xfId="26648" xr:uid="{00000000-0005-0000-0000-00001D680000}"/>
    <cellStyle name="Total 9 2 6 5 5 2" xfId="26649" xr:uid="{00000000-0005-0000-0000-00001E680000}"/>
    <cellStyle name="Total 9 2 6 5 6" xfId="26650" xr:uid="{00000000-0005-0000-0000-00001F680000}"/>
    <cellStyle name="Total 9 2 6 5 6 2" xfId="26651" xr:uid="{00000000-0005-0000-0000-000020680000}"/>
    <cellStyle name="Total 9 2 6 5 7" xfId="26652" xr:uid="{00000000-0005-0000-0000-000021680000}"/>
    <cellStyle name="Total 9 2 6 5 7 2" xfId="26653" xr:uid="{00000000-0005-0000-0000-000022680000}"/>
    <cellStyle name="Total 9 2 6 5 8" xfId="26654" xr:uid="{00000000-0005-0000-0000-000023680000}"/>
    <cellStyle name="Total 9 2 6 5 8 2" xfId="26655" xr:uid="{00000000-0005-0000-0000-000024680000}"/>
    <cellStyle name="Total 9 2 6 5 9" xfId="26656" xr:uid="{00000000-0005-0000-0000-000025680000}"/>
    <cellStyle name="Total 9 2 6 5 9 2" xfId="26657" xr:uid="{00000000-0005-0000-0000-000026680000}"/>
    <cellStyle name="Total 9 2 6 6" xfId="26658" xr:uid="{00000000-0005-0000-0000-000027680000}"/>
    <cellStyle name="Total 9 2 6 6 2" xfId="26659" xr:uid="{00000000-0005-0000-0000-000028680000}"/>
    <cellStyle name="Total 9 2 6 7" xfId="26660" xr:uid="{00000000-0005-0000-0000-000029680000}"/>
    <cellStyle name="Total 9 2 6 7 2" xfId="26661" xr:uid="{00000000-0005-0000-0000-00002A680000}"/>
    <cellStyle name="Total 9 2 6 8" xfId="26662" xr:uid="{00000000-0005-0000-0000-00002B680000}"/>
    <cellStyle name="Total 9 2 6 8 2" xfId="26663" xr:uid="{00000000-0005-0000-0000-00002C680000}"/>
    <cellStyle name="Total 9 2 6 9" xfId="26664" xr:uid="{00000000-0005-0000-0000-00002D680000}"/>
    <cellStyle name="Total 9 2 6 9 2" xfId="26665" xr:uid="{00000000-0005-0000-0000-00002E680000}"/>
    <cellStyle name="Total 9 2 7" xfId="26666" xr:uid="{00000000-0005-0000-0000-00002F680000}"/>
    <cellStyle name="Total 9 2 7 10" xfId="26667" xr:uid="{00000000-0005-0000-0000-000030680000}"/>
    <cellStyle name="Total 9 2 7 10 2" xfId="26668" xr:uid="{00000000-0005-0000-0000-000031680000}"/>
    <cellStyle name="Total 9 2 7 11" xfId="26669" xr:uid="{00000000-0005-0000-0000-000032680000}"/>
    <cellStyle name="Total 9 2 7 11 2" xfId="26670" xr:uid="{00000000-0005-0000-0000-000033680000}"/>
    <cellStyle name="Total 9 2 7 12" xfId="26671" xr:uid="{00000000-0005-0000-0000-000034680000}"/>
    <cellStyle name="Total 9 2 7 12 2" xfId="26672" xr:uid="{00000000-0005-0000-0000-000035680000}"/>
    <cellStyle name="Total 9 2 7 13" xfId="26673" xr:uid="{00000000-0005-0000-0000-000036680000}"/>
    <cellStyle name="Total 9 2 7 13 2" xfId="26674" xr:uid="{00000000-0005-0000-0000-000037680000}"/>
    <cellStyle name="Total 9 2 7 14" xfId="26675" xr:uid="{00000000-0005-0000-0000-000038680000}"/>
    <cellStyle name="Total 9 2 7 14 2" xfId="26676" xr:uid="{00000000-0005-0000-0000-000039680000}"/>
    <cellStyle name="Total 9 2 7 15" xfId="26677" xr:uid="{00000000-0005-0000-0000-00003A680000}"/>
    <cellStyle name="Total 9 2 7 15 2" xfId="26678" xr:uid="{00000000-0005-0000-0000-00003B680000}"/>
    <cellStyle name="Total 9 2 7 16" xfId="26679" xr:uid="{00000000-0005-0000-0000-00003C680000}"/>
    <cellStyle name="Total 9 2 7 16 2" xfId="26680" xr:uid="{00000000-0005-0000-0000-00003D680000}"/>
    <cellStyle name="Total 9 2 7 17" xfId="26681" xr:uid="{00000000-0005-0000-0000-00003E680000}"/>
    <cellStyle name="Total 9 2 7 17 2" xfId="26682" xr:uid="{00000000-0005-0000-0000-00003F680000}"/>
    <cellStyle name="Total 9 2 7 18" xfId="26683" xr:uid="{00000000-0005-0000-0000-000040680000}"/>
    <cellStyle name="Total 9 2 7 2" xfId="26684" xr:uid="{00000000-0005-0000-0000-000041680000}"/>
    <cellStyle name="Total 9 2 7 2 10" xfId="26685" xr:uid="{00000000-0005-0000-0000-000042680000}"/>
    <cellStyle name="Total 9 2 7 2 10 2" xfId="26686" xr:uid="{00000000-0005-0000-0000-000043680000}"/>
    <cellStyle name="Total 9 2 7 2 11" xfId="26687" xr:uid="{00000000-0005-0000-0000-000044680000}"/>
    <cellStyle name="Total 9 2 7 2 11 2" xfId="26688" xr:uid="{00000000-0005-0000-0000-000045680000}"/>
    <cellStyle name="Total 9 2 7 2 12" xfId="26689" xr:uid="{00000000-0005-0000-0000-000046680000}"/>
    <cellStyle name="Total 9 2 7 2 12 2" xfId="26690" xr:uid="{00000000-0005-0000-0000-000047680000}"/>
    <cellStyle name="Total 9 2 7 2 13" xfId="26691" xr:uid="{00000000-0005-0000-0000-000048680000}"/>
    <cellStyle name="Total 9 2 7 2 13 2" xfId="26692" xr:uid="{00000000-0005-0000-0000-000049680000}"/>
    <cellStyle name="Total 9 2 7 2 14" xfId="26693" xr:uid="{00000000-0005-0000-0000-00004A680000}"/>
    <cellStyle name="Total 9 2 7 2 14 2" xfId="26694" xr:uid="{00000000-0005-0000-0000-00004B680000}"/>
    <cellStyle name="Total 9 2 7 2 15" xfId="26695" xr:uid="{00000000-0005-0000-0000-00004C680000}"/>
    <cellStyle name="Total 9 2 7 2 15 2" xfId="26696" xr:uid="{00000000-0005-0000-0000-00004D680000}"/>
    <cellStyle name="Total 9 2 7 2 16" xfId="26697" xr:uid="{00000000-0005-0000-0000-00004E680000}"/>
    <cellStyle name="Total 9 2 7 2 16 2" xfId="26698" xr:uid="{00000000-0005-0000-0000-00004F680000}"/>
    <cellStyle name="Total 9 2 7 2 17" xfId="26699" xr:uid="{00000000-0005-0000-0000-000050680000}"/>
    <cellStyle name="Total 9 2 7 2 17 2" xfId="26700" xr:uid="{00000000-0005-0000-0000-000051680000}"/>
    <cellStyle name="Total 9 2 7 2 18" xfId="26701" xr:uid="{00000000-0005-0000-0000-000052680000}"/>
    <cellStyle name="Total 9 2 7 2 2" xfId="26702" xr:uid="{00000000-0005-0000-0000-000053680000}"/>
    <cellStyle name="Total 9 2 7 2 2 2" xfId="26703" xr:uid="{00000000-0005-0000-0000-000054680000}"/>
    <cellStyle name="Total 9 2 7 2 3" xfId="26704" xr:uid="{00000000-0005-0000-0000-000055680000}"/>
    <cellStyle name="Total 9 2 7 2 3 2" xfId="26705" xr:uid="{00000000-0005-0000-0000-000056680000}"/>
    <cellStyle name="Total 9 2 7 2 4" xfId="26706" xr:uid="{00000000-0005-0000-0000-000057680000}"/>
    <cellStyle name="Total 9 2 7 2 4 2" xfId="26707" xr:uid="{00000000-0005-0000-0000-000058680000}"/>
    <cellStyle name="Total 9 2 7 2 5" xfId="26708" xr:uid="{00000000-0005-0000-0000-000059680000}"/>
    <cellStyle name="Total 9 2 7 2 5 2" xfId="26709" xr:uid="{00000000-0005-0000-0000-00005A680000}"/>
    <cellStyle name="Total 9 2 7 2 6" xfId="26710" xr:uid="{00000000-0005-0000-0000-00005B680000}"/>
    <cellStyle name="Total 9 2 7 2 6 2" xfId="26711" xr:uid="{00000000-0005-0000-0000-00005C680000}"/>
    <cellStyle name="Total 9 2 7 2 7" xfId="26712" xr:uid="{00000000-0005-0000-0000-00005D680000}"/>
    <cellStyle name="Total 9 2 7 2 7 2" xfId="26713" xr:uid="{00000000-0005-0000-0000-00005E680000}"/>
    <cellStyle name="Total 9 2 7 2 8" xfId="26714" xr:uid="{00000000-0005-0000-0000-00005F680000}"/>
    <cellStyle name="Total 9 2 7 2 8 2" xfId="26715" xr:uid="{00000000-0005-0000-0000-000060680000}"/>
    <cellStyle name="Total 9 2 7 2 9" xfId="26716" xr:uid="{00000000-0005-0000-0000-000061680000}"/>
    <cellStyle name="Total 9 2 7 2 9 2" xfId="26717" xr:uid="{00000000-0005-0000-0000-000062680000}"/>
    <cellStyle name="Total 9 2 7 3" xfId="26718" xr:uid="{00000000-0005-0000-0000-000063680000}"/>
    <cellStyle name="Total 9 2 7 3 10" xfId="26719" xr:uid="{00000000-0005-0000-0000-000064680000}"/>
    <cellStyle name="Total 9 2 7 3 10 2" xfId="26720" xr:uid="{00000000-0005-0000-0000-000065680000}"/>
    <cellStyle name="Total 9 2 7 3 11" xfId="26721" xr:uid="{00000000-0005-0000-0000-000066680000}"/>
    <cellStyle name="Total 9 2 7 3 11 2" xfId="26722" xr:uid="{00000000-0005-0000-0000-000067680000}"/>
    <cellStyle name="Total 9 2 7 3 12" xfId="26723" xr:uid="{00000000-0005-0000-0000-000068680000}"/>
    <cellStyle name="Total 9 2 7 3 12 2" xfId="26724" xr:uid="{00000000-0005-0000-0000-000069680000}"/>
    <cellStyle name="Total 9 2 7 3 13" xfId="26725" xr:uid="{00000000-0005-0000-0000-00006A680000}"/>
    <cellStyle name="Total 9 2 7 3 13 2" xfId="26726" xr:uid="{00000000-0005-0000-0000-00006B680000}"/>
    <cellStyle name="Total 9 2 7 3 14" xfId="26727" xr:uid="{00000000-0005-0000-0000-00006C680000}"/>
    <cellStyle name="Total 9 2 7 3 14 2" xfId="26728" xr:uid="{00000000-0005-0000-0000-00006D680000}"/>
    <cellStyle name="Total 9 2 7 3 15" xfId="26729" xr:uid="{00000000-0005-0000-0000-00006E680000}"/>
    <cellStyle name="Total 9 2 7 3 15 2" xfId="26730" xr:uid="{00000000-0005-0000-0000-00006F680000}"/>
    <cellStyle name="Total 9 2 7 3 16" xfId="26731" xr:uid="{00000000-0005-0000-0000-000070680000}"/>
    <cellStyle name="Total 9 2 7 3 2" xfId="26732" xr:uid="{00000000-0005-0000-0000-000071680000}"/>
    <cellStyle name="Total 9 2 7 3 2 2" xfId="26733" xr:uid="{00000000-0005-0000-0000-000072680000}"/>
    <cellStyle name="Total 9 2 7 3 3" xfId="26734" xr:uid="{00000000-0005-0000-0000-000073680000}"/>
    <cellStyle name="Total 9 2 7 3 3 2" xfId="26735" xr:uid="{00000000-0005-0000-0000-000074680000}"/>
    <cellStyle name="Total 9 2 7 3 4" xfId="26736" xr:uid="{00000000-0005-0000-0000-000075680000}"/>
    <cellStyle name="Total 9 2 7 3 4 2" xfId="26737" xr:uid="{00000000-0005-0000-0000-000076680000}"/>
    <cellStyle name="Total 9 2 7 3 5" xfId="26738" xr:uid="{00000000-0005-0000-0000-000077680000}"/>
    <cellStyle name="Total 9 2 7 3 5 2" xfId="26739" xr:uid="{00000000-0005-0000-0000-000078680000}"/>
    <cellStyle name="Total 9 2 7 3 6" xfId="26740" xr:uid="{00000000-0005-0000-0000-000079680000}"/>
    <cellStyle name="Total 9 2 7 3 6 2" xfId="26741" xr:uid="{00000000-0005-0000-0000-00007A680000}"/>
    <cellStyle name="Total 9 2 7 3 7" xfId="26742" xr:uid="{00000000-0005-0000-0000-00007B680000}"/>
    <cellStyle name="Total 9 2 7 3 7 2" xfId="26743" xr:uid="{00000000-0005-0000-0000-00007C680000}"/>
    <cellStyle name="Total 9 2 7 3 8" xfId="26744" xr:uid="{00000000-0005-0000-0000-00007D680000}"/>
    <cellStyle name="Total 9 2 7 3 8 2" xfId="26745" xr:uid="{00000000-0005-0000-0000-00007E680000}"/>
    <cellStyle name="Total 9 2 7 3 9" xfId="26746" xr:uid="{00000000-0005-0000-0000-00007F680000}"/>
    <cellStyle name="Total 9 2 7 3 9 2" xfId="26747" xr:uid="{00000000-0005-0000-0000-000080680000}"/>
    <cellStyle name="Total 9 2 7 4" xfId="26748" xr:uid="{00000000-0005-0000-0000-000081680000}"/>
    <cellStyle name="Total 9 2 7 4 10" xfId="26749" xr:uid="{00000000-0005-0000-0000-000082680000}"/>
    <cellStyle name="Total 9 2 7 4 10 2" xfId="26750" xr:uid="{00000000-0005-0000-0000-000083680000}"/>
    <cellStyle name="Total 9 2 7 4 11" xfId="26751" xr:uid="{00000000-0005-0000-0000-000084680000}"/>
    <cellStyle name="Total 9 2 7 4 11 2" xfId="26752" xr:uid="{00000000-0005-0000-0000-000085680000}"/>
    <cellStyle name="Total 9 2 7 4 12" xfId="26753" xr:uid="{00000000-0005-0000-0000-000086680000}"/>
    <cellStyle name="Total 9 2 7 4 12 2" xfId="26754" xr:uid="{00000000-0005-0000-0000-000087680000}"/>
    <cellStyle name="Total 9 2 7 4 13" xfId="26755" xr:uid="{00000000-0005-0000-0000-000088680000}"/>
    <cellStyle name="Total 9 2 7 4 13 2" xfId="26756" xr:uid="{00000000-0005-0000-0000-000089680000}"/>
    <cellStyle name="Total 9 2 7 4 14" xfId="26757" xr:uid="{00000000-0005-0000-0000-00008A680000}"/>
    <cellStyle name="Total 9 2 7 4 14 2" xfId="26758" xr:uid="{00000000-0005-0000-0000-00008B680000}"/>
    <cellStyle name="Total 9 2 7 4 15" xfId="26759" xr:uid="{00000000-0005-0000-0000-00008C680000}"/>
    <cellStyle name="Total 9 2 7 4 15 2" xfId="26760" xr:uid="{00000000-0005-0000-0000-00008D680000}"/>
    <cellStyle name="Total 9 2 7 4 16" xfId="26761" xr:uid="{00000000-0005-0000-0000-00008E680000}"/>
    <cellStyle name="Total 9 2 7 4 2" xfId="26762" xr:uid="{00000000-0005-0000-0000-00008F680000}"/>
    <cellStyle name="Total 9 2 7 4 2 2" xfId="26763" xr:uid="{00000000-0005-0000-0000-000090680000}"/>
    <cellStyle name="Total 9 2 7 4 3" xfId="26764" xr:uid="{00000000-0005-0000-0000-000091680000}"/>
    <cellStyle name="Total 9 2 7 4 3 2" xfId="26765" xr:uid="{00000000-0005-0000-0000-000092680000}"/>
    <cellStyle name="Total 9 2 7 4 4" xfId="26766" xr:uid="{00000000-0005-0000-0000-000093680000}"/>
    <cellStyle name="Total 9 2 7 4 4 2" xfId="26767" xr:uid="{00000000-0005-0000-0000-000094680000}"/>
    <cellStyle name="Total 9 2 7 4 5" xfId="26768" xr:uid="{00000000-0005-0000-0000-000095680000}"/>
    <cellStyle name="Total 9 2 7 4 5 2" xfId="26769" xr:uid="{00000000-0005-0000-0000-000096680000}"/>
    <cellStyle name="Total 9 2 7 4 6" xfId="26770" xr:uid="{00000000-0005-0000-0000-000097680000}"/>
    <cellStyle name="Total 9 2 7 4 6 2" xfId="26771" xr:uid="{00000000-0005-0000-0000-000098680000}"/>
    <cellStyle name="Total 9 2 7 4 7" xfId="26772" xr:uid="{00000000-0005-0000-0000-000099680000}"/>
    <cellStyle name="Total 9 2 7 4 7 2" xfId="26773" xr:uid="{00000000-0005-0000-0000-00009A680000}"/>
    <cellStyle name="Total 9 2 7 4 8" xfId="26774" xr:uid="{00000000-0005-0000-0000-00009B680000}"/>
    <cellStyle name="Total 9 2 7 4 8 2" xfId="26775" xr:uid="{00000000-0005-0000-0000-00009C680000}"/>
    <cellStyle name="Total 9 2 7 4 9" xfId="26776" xr:uid="{00000000-0005-0000-0000-00009D680000}"/>
    <cellStyle name="Total 9 2 7 4 9 2" xfId="26777" xr:uid="{00000000-0005-0000-0000-00009E680000}"/>
    <cellStyle name="Total 9 2 7 5" xfId="26778" xr:uid="{00000000-0005-0000-0000-00009F680000}"/>
    <cellStyle name="Total 9 2 7 5 10" xfId="26779" xr:uid="{00000000-0005-0000-0000-0000A0680000}"/>
    <cellStyle name="Total 9 2 7 5 10 2" xfId="26780" xr:uid="{00000000-0005-0000-0000-0000A1680000}"/>
    <cellStyle name="Total 9 2 7 5 11" xfId="26781" xr:uid="{00000000-0005-0000-0000-0000A2680000}"/>
    <cellStyle name="Total 9 2 7 5 11 2" xfId="26782" xr:uid="{00000000-0005-0000-0000-0000A3680000}"/>
    <cellStyle name="Total 9 2 7 5 12" xfId="26783" xr:uid="{00000000-0005-0000-0000-0000A4680000}"/>
    <cellStyle name="Total 9 2 7 5 12 2" xfId="26784" xr:uid="{00000000-0005-0000-0000-0000A5680000}"/>
    <cellStyle name="Total 9 2 7 5 13" xfId="26785" xr:uid="{00000000-0005-0000-0000-0000A6680000}"/>
    <cellStyle name="Total 9 2 7 5 13 2" xfId="26786" xr:uid="{00000000-0005-0000-0000-0000A7680000}"/>
    <cellStyle name="Total 9 2 7 5 14" xfId="26787" xr:uid="{00000000-0005-0000-0000-0000A8680000}"/>
    <cellStyle name="Total 9 2 7 5 2" xfId="26788" xr:uid="{00000000-0005-0000-0000-0000A9680000}"/>
    <cellStyle name="Total 9 2 7 5 2 2" xfId="26789" xr:uid="{00000000-0005-0000-0000-0000AA680000}"/>
    <cellStyle name="Total 9 2 7 5 3" xfId="26790" xr:uid="{00000000-0005-0000-0000-0000AB680000}"/>
    <cellStyle name="Total 9 2 7 5 3 2" xfId="26791" xr:uid="{00000000-0005-0000-0000-0000AC680000}"/>
    <cellStyle name="Total 9 2 7 5 4" xfId="26792" xr:uid="{00000000-0005-0000-0000-0000AD680000}"/>
    <cellStyle name="Total 9 2 7 5 4 2" xfId="26793" xr:uid="{00000000-0005-0000-0000-0000AE680000}"/>
    <cellStyle name="Total 9 2 7 5 5" xfId="26794" xr:uid="{00000000-0005-0000-0000-0000AF680000}"/>
    <cellStyle name="Total 9 2 7 5 5 2" xfId="26795" xr:uid="{00000000-0005-0000-0000-0000B0680000}"/>
    <cellStyle name="Total 9 2 7 5 6" xfId="26796" xr:uid="{00000000-0005-0000-0000-0000B1680000}"/>
    <cellStyle name="Total 9 2 7 5 6 2" xfId="26797" xr:uid="{00000000-0005-0000-0000-0000B2680000}"/>
    <cellStyle name="Total 9 2 7 5 7" xfId="26798" xr:uid="{00000000-0005-0000-0000-0000B3680000}"/>
    <cellStyle name="Total 9 2 7 5 7 2" xfId="26799" xr:uid="{00000000-0005-0000-0000-0000B4680000}"/>
    <cellStyle name="Total 9 2 7 5 8" xfId="26800" xr:uid="{00000000-0005-0000-0000-0000B5680000}"/>
    <cellStyle name="Total 9 2 7 5 8 2" xfId="26801" xr:uid="{00000000-0005-0000-0000-0000B6680000}"/>
    <cellStyle name="Total 9 2 7 5 9" xfId="26802" xr:uid="{00000000-0005-0000-0000-0000B7680000}"/>
    <cellStyle name="Total 9 2 7 5 9 2" xfId="26803" xr:uid="{00000000-0005-0000-0000-0000B8680000}"/>
    <cellStyle name="Total 9 2 7 6" xfId="26804" xr:uid="{00000000-0005-0000-0000-0000B9680000}"/>
    <cellStyle name="Total 9 2 7 6 2" xfId="26805" xr:uid="{00000000-0005-0000-0000-0000BA680000}"/>
    <cellStyle name="Total 9 2 7 7" xfId="26806" xr:uid="{00000000-0005-0000-0000-0000BB680000}"/>
    <cellStyle name="Total 9 2 7 7 2" xfId="26807" xr:uid="{00000000-0005-0000-0000-0000BC680000}"/>
    <cellStyle name="Total 9 2 7 8" xfId="26808" xr:uid="{00000000-0005-0000-0000-0000BD680000}"/>
    <cellStyle name="Total 9 2 7 8 2" xfId="26809" xr:uid="{00000000-0005-0000-0000-0000BE680000}"/>
    <cellStyle name="Total 9 2 7 9" xfId="26810" xr:uid="{00000000-0005-0000-0000-0000BF680000}"/>
    <cellStyle name="Total 9 2 7 9 2" xfId="26811" xr:uid="{00000000-0005-0000-0000-0000C0680000}"/>
    <cellStyle name="Total 9 2 8" xfId="26812" xr:uid="{00000000-0005-0000-0000-0000C1680000}"/>
    <cellStyle name="Total 9 2 8 10" xfId="26813" xr:uid="{00000000-0005-0000-0000-0000C2680000}"/>
    <cellStyle name="Total 9 2 8 10 2" xfId="26814" xr:uid="{00000000-0005-0000-0000-0000C3680000}"/>
    <cellStyle name="Total 9 2 8 11" xfId="26815" xr:uid="{00000000-0005-0000-0000-0000C4680000}"/>
    <cellStyle name="Total 9 2 8 11 2" xfId="26816" xr:uid="{00000000-0005-0000-0000-0000C5680000}"/>
    <cellStyle name="Total 9 2 8 12" xfId="26817" xr:uid="{00000000-0005-0000-0000-0000C6680000}"/>
    <cellStyle name="Total 9 2 8 12 2" xfId="26818" xr:uid="{00000000-0005-0000-0000-0000C7680000}"/>
    <cellStyle name="Total 9 2 8 13" xfId="26819" xr:uid="{00000000-0005-0000-0000-0000C8680000}"/>
    <cellStyle name="Total 9 2 8 13 2" xfId="26820" xr:uid="{00000000-0005-0000-0000-0000C9680000}"/>
    <cellStyle name="Total 9 2 8 14" xfId="26821" xr:uid="{00000000-0005-0000-0000-0000CA680000}"/>
    <cellStyle name="Total 9 2 8 14 2" xfId="26822" xr:uid="{00000000-0005-0000-0000-0000CB680000}"/>
    <cellStyle name="Total 9 2 8 15" xfId="26823" xr:uid="{00000000-0005-0000-0000-0000CC680000}"/>
    <cellStyle name="Total 9 2 8 15 2" xfId="26824" xr:uid="{00000000-0005-0000-0000-0000CD680000}"/>
    <cellStyle name="Total 9 2 8 16" xfId="26825" xr:uid="{00000000-0005-0000-0000-0000CE680000}"/>
    <cellStyle name="Total 9 2 8 16 2" xfId="26826" xr:uid="{00000000-0005-0000-0000-0000CF680000}"/>
    <cellStyle name="Total 9 2 8 17" xfId="26827" xr:uid="{00000000-0005-0000-0000-0000D0680000}"/>
    <cellStyle name="Total 9 2 8 17 2" xfId="26828" xr:uid="{00000000-0005-0000-0000-0000D1680000}"/>
    <cellStyle name="Total 9 2 8 18" xfId="26829" xr:uid="{00000000-0005-0000-0000-0000D2680000}"/>
    <cellStyle name="Total 9 2 8 2" xfId="26830" xr:uid="{00000000-0005-0000-0000-0000D3680000}"/>
    <cellStyle name="Total 9 2 8 2 10" xfId="26831" xr:uid="{00000000-0005-0000-0000-0000D4680000}"/>
    <cellStyle name="Total 9 2 8 2 10 2" xfId="26832" xr:uid="{00000000-0005-0000-0000-0000D5680000}"/>
    <cellStyle name="Total 9 2 8 2 11" xfId="26833" xr:uid="{00000000-0005-0000-0000-0000D6680000}"/>
    <cellStyle name="Total 9 2 8 2 11 2" xfId="26834" xr:uid="{00000000-0005-0000-0000-0000D7680000}"/>
    <cellStyle name="Total 9 2 8 2 12" xfId="26835" xr:uid="{00000000-0005-0000-0000-0000D8680000}"/>
    <cellStyle name="Total 9 2 8 2 12 2" xfId="26836" xr:uid="{00000000-0005-0000-0000-0000D9680000}"/>
    <cellStyle name="Total 9 2 8 2 13" xfId="26837" xr:uid="{00000000-0005-0000-0000-0000DA680000}"/>
    <cellStyle name="Total 9 2 8 2 13 2" xfId="26838" xr:uid="{00000000-0005-0000-0000-0000DB680000}"/>
    <cellStyle name="Total 9 2 8 2 14" xfId="26839" xr:uid="{00000000-0005-0000-0000-0000DC680000}"/>
    <cellStyle name="Total 9 2 8 2 14 2" xfId="26840" xr:uid="{00000000-0005-0000-0000-0000DD680000}"/>
    <cellStyle name="Total 9 2 8 2 15" xfId="26841" xr:uid="{00000000-0005-0000-0000-0000DE680000}"/>
    <cellStyle name="Total 9 2 8 2 15 2" xfId="26842" xr:uid="{00000000-0005-0000-0000-0000DF680000}"/>
    <cellStyle name="Total 9 2 8 2 16" xfId="26843" xr:uid="{00000000-0005-0000-0000-0000E0680000}"/>
    <cellStyle name="Total 9 2 8 2 16 2" xfId="26844" xr:uid="{00000000-0005-0000-0000-0000E1680000}"/>
    <cellStyle name="Total 9 2 8 2 17" xfId="26845" xr:uid="{00000000-0005-0000-0000-0000E2680000}"/>
    <cellStyle name="Total 9 2 8 2 17 2" xfId="26846" xr:uid="{00000000-0005-0000-0000-0000E3680000}"/>
    <cellStyle name="Total 9 2 8 2 18" xfId="26847" xr:uid="{00000000-0005-0000-0000-0000E4680000}"/>
    <cellStyle name="Total 9 2 8 2 2" xfId="26848" xr:uid="{00000000-0005-0000-0000-0000E5680000}"/>
    <cellStyle name="Total 9 2 8 2 2 2" xfId="26849" xr:uid="{00000000-0005-0000-0000-0000E6680000}"/>
    <cellStyle name="Total 9 2 8 2 3" xfId="26850" xr:uid="{00000000-0005-0000-0000-0000E7680000}"/>
    <cellStyle name="Total 9 2 8 2 3 2" xfId="26851" xr:uid="{00000000-0005-0000-0000-0000E8680000}"/>
    <cellStyle name="Total 9 2 8 2 4" xfId="26852" xr:uid="{00000000-0005-0000-0000-0000E9680000}"/>
    <cellStyle name="Total 9 2 8 2 4 2" xfId="26853" xr:uid="{00000000-0005-0000-0000-0000EA680000}"/>
    <cellStyle name="Total 9 2 8 2 5" xfId="26854" xr:uid="{00000000-0005-0000-0000-0000EB680000}"/>
    <cellStyle name="Total 9 2 8 2 5 2" xfId="26855" xr:uid="{00000000-0005-0000-0000-0000EC680000}"/>
    <cellStyle name="Total 9 2 8 2 6" xfId="26856" xr:uid="{00000000-0005-0000-0000-0000ED680000}"/>
    <cellStyle name="Total 9 2 8 2 6 2" xfId="26857" xr:uid="{00000000-0005-0000-0000-0000EE680000}"/>
    <cellStyle name="Total 9 2 8 2 7" xfId="26858" xr:uid="{00000000-0005-0000-0000-0000EF680000}"/>
    <cellStyle name="Total 9 2 8 2 7 2" xfId="26859" xr:uid="{00000000-0005-0000-0000-0000F0680000}"/>
    <cellStyle name="Total 9 2 8 2 8" xfId="26860" xr:uid="{00000000-0005-0000-0000-0000F1680000}"/>
    <cellStyle name="Total 9 2 8 2 8 2" xfId="26861" xr:uid="{00000000-0005-0000-0000-0000F2680000}"/>
    <cellStyle name="Total 9 2 8 2 9" xfId="26862" xr:uid="{00000000-0005-0000-0000-0000F3680000}"/>
    <cellStyle name="Total 9 2 8 2 9 2" xfId="26863" xr:uid="{00000000-0005-0000-0000-0000F4680000}"/>
    <cellStyle name="Total 9 2 8 3" xfId="26864" xr:uid="{00000000-0005-0000-0000-0000F5680000}"/>
    <cellStyle name="Total 9 2 8 3 10" xfId="26865" xr:uid="{00000000-0005-0000-0000-0000F6680000}"/>
    <cellStyle name="Total 9 2 8 3 10 2" xfId="26866" xr:uid="{00000000-0005-0000-0000-0000F7680000}"/>
    <cellStyle name="Total 9 2 8 3 11" xfId="26867" xr:uid="{00000000-0005-0000-0000-0000F8680000}"/>
    <cellStyle name="Total 9 2 8 3 11 2" xfId="26868" xr:uid="{00000000-0005-0000-0000-0000F9680000}"/>
    <cellStyle name="Total 9 2 8 3 12" xfId="26869" xr:uid="{00000000-0005-0000-0000-0000FA680000}"/>
    <cellStyle name="Total 9 2 8 3 12 2" xfId="26870" xr:uid="{00000000-0005-0000-0000-0000FB680000}"/>
    <cellStyle name="Total 9 2 8 3 13" xfId="26871" xr:uid="{00000000-0005-0000-0000-0000FC680000}"/>
    <cellStyle name="Total 9 2 8 3 13 2" xfId="26872" xr:uid="{00000000-0005-0000-0000-0000FD680000}"/>
    <cellStyle name="Total 9 2 8 3 14" xfId="26873" xr:uid="{00000000-0005-0000-0000-0000FE680000}"/>
    <cellStyle name="Total 9 2 8 3 14 2" xfId="26874" xr:uid="{00000000-0005-0000-0000-0000FF680000}"/>
    <cellStyle name="Total 9 2 8 3 15" xfId="26875" xr:uid="{00000000-0005-0000-0000-000000690000}"/>
    <cellStyle name="Total 9 2 8 3 15 2" xfId="26876" xr:uid="{00000000-0005-0000-0000-000001690000}"/>
    <cellStyle name="Total 9 2 8 3 16" xfId="26877" xr:uid="{00000000-0005-0000-0000-000002690000}"/>
    <cellStyle name="Total 9 2 8 3 2" xfId="26878" xr:uid="{00000000-0005-0000-0000-000003690000}"/>
    <cellStyle name="Total 9 2 8 3 2 2" xfId="26879" xr:uid="{00000000-0005-0000-0000-000004690000}"/>
    <cellStyle name="Total 9 2 8 3 3" xfId="26880" xr:uid="{00000000-0005-0000-0000-000005690000}"/>
    <cellStyle name="Total 9 2 8 3 3 2" xfId="26881" xr:uid="{00000000-0005-0000-0000-000006690000}"/>
    <cellStyle name="Total 9 2 8 3 4" xfId="26882" xr:uid="{00000000-0005-0000-0000-000007690000}"/>
    <cellStyle name="Total 9 2 8 3 4 2" xfId="26883" xr:uid="{00000000-0005-0000-0000-000008690000}"/>
    <cellStyle name="Total 9 2 8 3 5" xfId="26884" xr:uid="{00000000-0005-0000-0000-000009690000}"/>
    <cellStyle name="Total 9 2 8 3 5 2" xfId="26885" xr:uid="{00000000-0005-0000-0000-00000A690000}"/>
    <cellStyle name="Total 9 2 8 3 6" xfId="26886" xr:uid="{00000000-0005-0000-0000-00000B690000}"/>
    <cellStyle name="Total 9 2 8 3 6 2" xfId="26887" xr:uid="{00000000-0005-0000-0000-00000C690000}"/>
    <cellStyle name="Total 9 2 8 3 7" xfId="26888" xr:uid="{00000000-0005-0000-0000-00000D690000}"/>
    <cellStyle name="Total 9 2 8 3 7 2" xfId="26889" xr:uid="{00000000-0005-0000-0000-00000E690000}"/>
    <cellStyle name="Total 9 2 8 3 8" xfId="26890" xr:uid="{00000000-0005-0000-0000-00000F690000}"/>
    <cellStyle name="Total 9 2 8 3 8 2" xfId="26891" xr:uid="{00000000-0005-0000-0000-000010690000}"/>
    <cellStyle name="Total 9 2 8 3 9" xfId="26892" xr:uid="{00000000-0005-0000-0000-000011690000}"/>
    <cellStyle name="Total 9 2 8 3 9 2" xfId="26893" xr:uid="{00000000-0005-0000-0000-000012690000}"/>
    <cellStyle name="Total 9 2 8 4" xfId="26894" xr:uid="{00000000-0005-0000-0000-000013690000}"/>
    <cellStyle name="Total 9 2 8 4 10" xfId="26895" xr:uid="{00000000-0005-0000-0000-000014690000}"/>
    <cellStyle name="Total 9 2 8 4 10 2" xfId="26896" xr:uid="{00000000-0005-0000-0000-000015690000}"/>
    <cellStyle name="Total 9 2 8 4 11" xfId="26897" xr:uid="{00000000-0005-0000-0000-000016690000}"/>
    <cellStyle name="Total 9 2 8 4 11 2" xfId="26898" xr:uid="{00000000-0005-0000-0000-000017690000}"/>
    <cellStyle name="Total 9 2 8 4 12" xfId="26899" xr:uid="{00000000-0005-0000-0000-000018690000}"/>
    <cellStyle name="Total 9 2 8 4 12 2" xfId="26900" xr:uid="{00000000-0005-0000-0000-000019690000}"/>
    <cellStyle name="Total 9 2 8 4 13" xfId="26901" xr:uid="{00000000-0005-0000-0000-00001A690000}"/>
    <cellStyle name="Total 9 2 8 4 13 2" xfId="26902" xr:uid="{00000000-0005-0000-0000-00001B690000}"/>
    <cellStyle name="Total 9 2 8 4 14" xfId="26903" xr:uid="{00000000-0005-0000-0000-00001C690000}"/>
    <cellStyle name="Total 9 2 8 4 14 2" xfId="26904" xr:uid="{00000000-0005-0000-0000-00001D690000}"/>
    <cellStyle name="Total 9 2 8 4 15" xfId="26905" xr:uid="{00000000-0005-0000-0000-00001E690000}"/>
    <cellStyle name="Total 9 2 8 4 15 2" xfId="26906" xr:uid="{00000000-0005-0000-0000-00001F690000}"/>
    <cellStyle name="Total 9 2 8 4 16" xfId="26907" xr:uid="{00000000-0005-0000-0000-000020690000}"/>
    <cellStyle name="Total 9 2 8 4 2" xfId="26908" xr:uid="{00000000-0005-0000-0000-000021690000}"/>
    <cellStyle name="Total 9 2 8 4 2 2" xfId="26909" xr:uid="{00000000-0005-0000-0000-000022690000}"/>
    <cellStyle name="Total 9 2 8 4 3" xfId="26910" xr:uid="{00000000-0005-0000-0000-000023690000}"/>
    <cellStyle name="Total 9 2 8 4 3 2" xfId="26911" xr:uid="{00000000-0005-0000-0000-000024690000}"/>
    <cellStyle name="Total 9 2 8 4 4" xfId="26912" xr:uid="{00000000-0005-0000-0000-000025690000}"/>
    <cellStyle name="Total 9 2 8 4 4 2" xfId="26913" xr:uid="{00000000-0005-0000-0000-000026690000}"/>
    <cellStyle name="Total 9 2 8 4 5" xfId="26914" xr:uid="{00000000-0005-0000-0000-000027690000}"/>
    <cellStyle name="Total 9 2 8 4 5 2" xfId="26915" xr:uid="{00000000-0005-0000-0000-000028690000}"/>
    <cellStyle name="Total 9 2 8 4 6" xfId="26916" xr:uid="{00000000-0005-0000-0000-000029690000}"/>
    <cellStyle name="Total 9 2 8 4 6 2" xfId="26917" xr:uid="{00000000-0005-0000-0000-00002A690000}"/>
    <cellStyle name="Total 9 2 8 4 7" xfId="26918" xr:uid="{00000000-0005-0000-0000-00002B690000}"/>
    <cellStyle name="Total 9 2 8 4 7 2" xfId="26919" xr:uid="{00000000-0005-0000-0000-00002C690000}"/>
    <cellStyle name="Total 9 2 8 4 8" xfId="26920" xr:uid="{00000000-0005-0000-0000-00002D690000}"/>
    <cellStyle name="Total 9 2 8 4 8 2" xfId="26921" xr:uid="{00000000-0005-0000-0000-00002E690000}"/>
    <cellStyle name="Total 9 2 8 4 9" xfId="26922" xr:uid="{00000000-0005-0000-0000-00002F690000}"/>
    <cellStyle name="Total 9 2 8 4 9 2" xfId="26923" xr:uid="{00000000-0005-0000-0000-000030690000}"/>
    <cellStyle name="Total 9 2 8 5" xfId="26924" xr:uid="{00000000-0005-0000-0000-000031690000}"/>
    <cellStyle name="Total 9 2 8 5 10" xfId="26925" xr:uid="{00000000-0005-0000-0000-000032690000}"/>
    <cellStyle name="Total 9 2 8 5 10 2" xfId="26926" xr:uid="{00000000-0005-0000-0000-000033690000}"/>
    <cellStyle name="Total 9 2 8 5 11" xfId="26927" xr:uid="{00000000-0005-0000-0000-000034690000}"/>
    <cellStyle name="Total 9 2 8 5 11 2" xfId="26928" xr:uid="{00000000-0005-0000-0000-000035690000}"/>
    <cellStyle name="Total 9 2 8 5 12" xfId="26929" xr:uid="{00000000-0005-0000-0000-000036690000}"/>
    <cellStyle name="Total 9 2 8 5 12 2" xfId="26930" xr:uid="{00000000-0005-0000-0000-000037690000}"/>
    <cellStyle name="Total 9 2 8 5 13" xfId="26931" xr:uid="{00000000-0005-0000-0000-000038690000}"/>
    <cellStyle name="Total 9 2 8 5 13 2" xfId="26932" xr:uid="{00000000-0005-0000-0000-000039690000}"/>
    <cellStyle name="Total 9 2 8 5 14" xfId="26933" xr:uid="{00000000-0005-0000-0000-00003A690000}"/>
    <cellStyle name="Total 9 2 8 5 2" xfId="26934" xr:uid="{00000000-0005-0000-0000-00003B690000}"/>
    <cellStyle name="Total 9 2 8 5 2 2" xfId="26935" xr:uid="{00000000-0005-0000-0000-00003C690000}"/>
    <cellStyle name="Total 9 2 8 5 3" xfId="26936" xr:uid="{00000000-0005-0000-0000-00003D690000}"/>
    <cellStyle name="Total 9 2 8 5 3 2" xfId="26937" xr:uid="{00000000-0005-0000-0000-00003E690000}"/>
    <cellStyle name="Total 9 2 8 5 4" xfId="26938" xr:uid="{00000000-0005-0000-0000-00003F690000}"/>
    <cellStyle name="Total 9 2 8 5 4 2" xfId="26939" xr:uid="{00000000-0005-0000-0000-000040690000}"/>
    <cellStyle name="Total 9 2 8 5 5" xfId="26940" xr:uid="{00000000-0005-0000-0000-000041690000}"/>
    <cellStyle name="Total 9 2 8 5 5 2" xfId="26941" xr:uid="{00000000-0005-0000-0000-000042690000}"/>
    <cellStyle name="Total 9 2 8 5 6" xfId="26942" xr:uid="{00000000-0005-0000-0000-000043690000}"/>
    <cellStyle name="Total 9 2 8 5 6 2" xfId="26943" xr:uid="{00000000-0005-0000-0000-000044690000}"/>
    <cellStyle name="Total 9 2 8 5 7" xfId="26944" xr:uid="{00000000-0005-0000-0000-000045690000}"/>
    <cellStyle name="Total 9 2 8 5 7 2" xfId="26945" xr:uid="{00000000-0005-0000-0000-000046690000}"/>
    <cellStyle name="Total 9 2 8 5 8" xfId="26946" xr:uid="{00000000-0005-0000-0000-000047690000}"/>
    <cellStyle name="Total 9 2 8 5 8 2" xfId="26947" xr:uid="{00000000-0005-0000-0000-000048690000}"/>
    <cellStyle name="Total 9 2 8 5 9" xfId="26948" xr:uid="{00000000-0005-0000-0000-000049690000}"/>
    <cellStyle name="Total 9 2 8 5 9 2" xfId="26949" xr:uid="{00000000-0005-0000-0000-00004A690000}"/>
    <cellStyle name="Total 9 2 8 6" xfId="26950" xr:uid="{00000000-0005-0000-0000-00004B690000}"/>
    <cellStyle name="Total 9 2 8 6 2" xfId="26951" xr:uid="{00000000-0005-0000-0000-00004C690000}"/>
    <cellStyle name="Total 9 2 8 7" xfId="26952" xr:uid="{00000000-0005-0000-0000-00004D690000}"/>
    <cellStyle name="Total 9 2 8 7 2" xfId="26953" xr:uid="{00000000-0005-0000-0000-00004E690000}"/>
    <cellStyle name="Total 9 2 8 8" xfId="26954" xr:uid="{00000000-0005-0000-0000-00004F690000}"/>
    <cellStyle name="Total 9 2 8 8 2" xfId="26955" xr:uid="{00000000-0005-0000-0000-000050690000}"/>
    <cellStyle name="Total 9 2 8 9" xfId="26956" xr:uid="{00000000-0005-0000-0000-000051690000}"/>
    <cellStyle name="Total 9 2 8 9 2" xfId="26957" xr:uid="{00000000-0005-0000-0000-000052690000}"/>
    <cellStyle name="Total 9 2 9" xfId="26958" xr:uid="{00000000-0005-0000-0000-000053690000}"/>
    <cellStyle name="Total 9 2 9 10" xfId="26959" xr:uid="{00000000-0005-0000-0000-000054690000}"/>
    <cellStyle name="Total 9 2 9 10 2" xfId="26960" xr:uid="{00000000-0005-0000-0000-000055690000}"/>
    <cellStyle name="Total 9 2 9 11" xfId="26961" xr:uid="{00000000-0005-0000-0000-000056690000}"/>
    <cellStyle name="Total 9 2 9 11 2" xfId="26962" xr:uid="{00000000-0005-0000-0000-000057690000}"/>
    <cellStyle name="Total 9 2 9 12" xfId="26963" xr:uid="{00000000-0005-0000-0000-000058690000}"/>
    <cellStyle name="Total 9 2 9 12 2" xfId="26964" xr:uid="{00000000-0005-0000-0000-000059690000}"/>
    <cellStyle name="Total 9 2 9 13" xfId="26965" xr:uid="{00000000-0005-0000-0000-00005A690000}"/>
    <cellStyle name="Total 9 2 9 13 2" xfId="26966" xr:uid="{00000000-0005-0000-0000-00005B690000}"/>
    <cellStyle name="Total 9 2 9 14" xfId="26967" xr:uid="{00000000-0005-0000-0000-00005C690000}"/>
    <cellStyle name="Total 9 2 9 14 2" xfId="26968" xr:uid="{00000000-0005-0000-0000-00005D690000}"/>
    <cellStyle name="Total 9 2 9 15" xfId="26969" xr:uid="{00000000-0005-0000-0000-00005E690000}"/>
    <cellStyle name="Total 9 2 9 15 2" xfId="26970" xr:uid="{00000000-0005-0000-0000-00005F690000}"/>
    <cellStyle name="Total 9 2 9 16" xfId="26971" xr:uid="{00000000-0005-0000-0000-000060690000}"/>
    <cellStyle name="Total 9 2 9 16 2" xfId="26972" xr:uid="{00000000-0005-0000-0000-000061690000}"/>
    <cellStyle name="Total 9 2 9 17" xfId="26973" xr:uid="{00000000-0005-0000-0000-000062690000}"/>
    <cellStyle name="Total 9 2 9 17 2" xfId="26974" xr:uid="{00000000-0005-0000-0000-000063690000}"/>
    <cellStyle name="Total 9 2 9 18" xfId="26975" xr:uid="{00000000-0005-0000-0000-000064690000}"/>
    <cellStyle name="Total 9 2 9 2" xfId="26976" xr:uid="{00000000-0005-0000-0000-000065690000}"/>
    <cellStyle name="Total 9 2 9 2 2" xfId="26977" xr:uid="{00000000-0005-0000-0000-000066690000}"/>
    <cellStyle name="Total 9 2 9 3" xfId="26978" xr:uid="{00000000-0005-0000-0000-000067690000}"/>
    <cellStyle name="Total 9 2 9 3 2" xfId="26979" xr:uid="{00000000-0005-0000-0000-000068690000}"/>
    <cellStyle name="Total 9 2 9 4" xfId="26980" xr:uid="{00000000-0005-0000-0000-000069690000}"/>
    <cellStyle name="Total 9 2 9 4 2" xfId="26981" xr:uid="{00000000-0005-0000-0000-00006A690000}"/>
    <cellStyle name="Total 9 2 9 5" xfId="26982" xr:uid="{00000000-0005-0000-0000-00006B690000}"/>
    <cellStyle name="Total 9 2 9 5 2" xfId="26983" xr:uid="{00000000-0005-0000-0000-00006C690000}"/>
    <cellStyle name="Total 9 2 9 6" xfId="26984" xr:uid="{00000000-0005-0000-0000-00006D690000}"/>
    <cellStyle name="Total 9 2 9 6 2" xfId="26985" xr:uid="{00000000-0005-0000-0000-00006E690000}"/>
    <cellStyle name="Total 9 2 9 7" xfId="26986" xr:uid="{00000000-0005-0000-0000-00006F690000}"/>
    <cellStyle name="Total 9 2 9 7 2" xfId="26987" xr:uid="{00000000-0005-0000-0000-000070690000}"/>
    <cellStyle name="Total 9 2 9 8" xfId="26988" xr:uid="{00000000-0005-0000-0000-000071690000}"/>
    <cellStyle name="Total 9 2 9 8 2" xfId="26989" xr:uid="{00000000-0005-0000-0000-000072690000}"/>
    <cellStyle name="Total 9 2 9 9" xfId="26990" xr:uid="{00000000-0005-0000-0000-000073690000}"/>
    <cellStyle name="Total 9 2 9 9 2" xfId="26991" xr:uid="{00000000-0005-0000-0000-000074690000}"/>
    <cellStyle name="Total 9 20" xfId="26992" xr:uid="{00000000-0005-0000-0000-000075690000}"/>
    <cellStyle name="Total 9 20 2" xfId="26993" xr:uid="{00000000-0005-0000-0000-000076690000}"/>
    <cellStyle name="Total 9 21" xfId="26994" xr:uid="{00000000-0005-0000-0000-000077690000}"/>
    <cellStyle name="Total 9 21 2" xfId="26995" xr:uid="{00000000-0005-0000-0000-000078690000}"/>
    <cellStyle name="Total 9 22" xfId="26996" xr:uid="{00000000-0005-0000-0000-000079690000}"/>
    <cellStyle name="Total 9 22 2" xfId="26997" xr:uid="{00000000-0005-0000-0000-00007A690000}"/>
    <cellStyle name="Total 9 23" xfId="26998" xr:uid="{00000000-0005-0000-0000-00007B690000}"/>
    <cellStyle name="Total 9 23 2" xfId="26999" xr:uid="{00000000-0005-0000-0000-00007C690000}"/>
    <cellStyle name="Total 9 24" xfId="27000" xr:uid="{00000000-0005-0000-0000-00007D690000}"/>
    <cellStyle name="Total 9 24 2" xfId="27001" xr:uid="{00000000-0005-0000-0000-00007E690000}"/>
    <cellStyle name="Total 9 25" xfId="27002" xr:uid="{00000000-0005-0000-0000-00007F690000}"/>
    <cellStyle name="Total 9 25 2" xfId="27003" xr:uid="{00000000-0005-0000-0000-000080690000}"/>
    <cellStyle name="Total 9 26" xfId="27004" xr:uid="{00000000-0005-0000-0000-000081690000}"/>
    <cellStyle name="Total 9 26 2" xfId="27005" xr:uid="{00000000-0005-0000-0000-000082690000}"/>
    <cellStyle name="Total 9 27" xfId="27006" xr:uid="{00000000-0005-0000-0000-000083690000}"/>
    <cellStyle name="Total 9 27 2" xfId="27007" xr:uid="{00000000-0005-0000-0000-000084690000}"/>
    <cellStyle name="Total 9 28" xfId="27008" xr:uid="{00000000-0005-0000-0000-000085690000}"/>
    <cellStyle name="Total 9 3" xfId="27009" xr:uid="{00000000-0005-0000-0000-000086690000}"/>
    <cellStyle name="Total 9 3 10" xfId="27010" xr:uid="{00000000-0005-0000-0000-000087690000}"/>
    <cellStyle name="Total 9 3 10 2" xfId="27011" xr:uid="{00000000-0005-0000-0000-000088690000}"/>
    <cellStyle name="Total 9 3 11" xfId="27012" xr:uid="{00000000-0005-0000-0000-000089690000}"/>
    <cellStyle name="Total 9 3 11 2" xfId="27013" xr:uid="{00000000-0005-0000-0000-00008A690000}"/>
    <cellStyle name="Total 9 3 12" xfId="27014" xr:uid="{00000000-0005-0000-0000-00008B690000}"/>
    <cellStyle name="Total 9 3 12 2" xfId="27015" xr:uid="{00000000-0005-0000-0000-00008C690000}"/>
    <cellStyle name="Total 9 3 13" xfId="27016" xr:uid="{00000000-0005-0000-0000-00008D690000}"/>
    <cellStyle name="Total 9 3 13 2" xfId="27017" xr:uid="{00000000-0005-0000-0000-00008E690000}"/>
    <cellStyle name="Total 9 3 14" xfId="27018" xr:uid="{00000000-0005-0000-0000-00008F690000}"/>
    <cellStyle name="Total 9 3 14 2" xfId="27019" xr:uid="{00000000-0005-0000-0000-000090690000}"/>
    <cellStyle name="Total 9 3 15" xfId="27020" xr:uid="{00000000-0005-0000-0000-000091690000}"/>
    <cellStyle name="Total 9 3 15 2" xfId="27021" xr:uid="{00000000-0005-0000-0000-000092690000}"/>
    <cellStyle name="Total 9 3 16" xfId="27022" xr:uid="{00000000-0005-0000-0000-000093690000}"/>
    <cellStyle name="Total 9 3 16 2" xfId="27023" xr:uid="{00000000-0005-0000-0000-000094690000}"/>
    <cellStyle name="Total 9 3 17" xfId="27024" xr:uid="{00000000-0005-0000-0000-000095690000}"/>
    <cellStyle name="Total 9 3 17 2" xfId="27025" xr:uid="{00000000-0005-0000-0000-000096690000}"/>
    <cellStyle name="Total 9 3 18" xfId="27026" xr:uid="{00000000-0005-0000-0000-000097690000}"/>
    <cellStyle name="Total 9 3 18 2" xfId="27027" xr:uid="{00000000-0005-0000-0000-000098690000}"/>
    <cellStyle name="Total 9 3 19" xfId="27028" xr:uid="{00000000-0005-0000-0000-000099690000}"/>
    <cellStyle name="Total 9 3 19 2" xfId="27029" xr:uid="{00000000-0005-0000-0000-00009A690000}"/>
    <cellStyle name="Total 9 3 2" xfId="27030" xr:uid="{00000000-0005-0000-0000-00009B690000}"/>
    <cellStyle name="Total 9 3 2 10" xfId="27031" xr:uid="{00000000-0005-0000-0000-00009C690000}"/>
    <cellStyle name="Total 9 3 2 10 2" xfId="27032" xr:uid="{00000000-0005-0000-0000-00009D690000}"/>
    <cellStyle name="Total 9 3 2 11" xfId="27033" xr:uid="{00000000-0005-0000-0000-00009E690000}"/>
    <cellStyle name="Total 9 3 2 11 2" xfId="27034" xr:uid="{00000000-0005-0000-0000-00009F690000}"/>
    <cellStyle name="Total 9 3 2 12" xfId="27035" xr:uid="{00000000-0005-0000-0000-0000A0690000}"/>
    <cellStyle name="Total 9 3 2 12 2" xfId="27036" xr:uid="{00000000-0005-0000-0000-0000A1690000}"/>
    <cellStyle name="Total 9 3 2 13" xfId="27037" xr:uid="{00000000-0005-0000-0000-0000A2690000}"/>
    <cellStyle name="Total 9 3 2 13 2" xfId="27038" xr:uid="{00000000-0005-0000-0000-0000A3690000}"/>
    <cellStyle name="Total 9 3 2 14" xfId="27039" xr:uid="{00000000-0005-0000-0000-0000A4690000}"/>
    <cellStyle name="Total 9 3 2 14 2" xfId="27040" xr:uid="{00000000-0005-0000-0000-0000A5690000}"/>
    <cellStyle name="Total 9 3 2 15" xfId="27041" xr:uid="{00000000-0005-0000-0000-0000A6690000}"/>
    <cellStyle name="Total 9 3 2 15 2" xfId="27042" xr:uid="{00000000-0005-0000-0000-0000A7690000}"/>
    <cellStyle name="Total 9 3 2 16" xfId="27043" xr:uid="{00000000-0005-0000-0000-0000A8690000}"/>
    <cellStyle name="Total 9 3 2 16 2" xfId="27044" xr:uid="{00000000-0005-0000-0000-0000A9690000}"/>
    <cellStyle name="Total 9 3 2 17" xfId="27045" xr:uid="{00000000-0005-0000-0000-0000AA690000}"/>
    <cellStyle name="Total 9 3 2 17 2" xfId="27046" xr:uid="{00000000-0005-0000-0000-0000AB690000}"/>
    <cellStyle name="Total 9 3 2 18" xfId="27047" xr:uid="{00000000-0005-0000-0000-0000AC690000}"/>
    <cellStyle name="Total 9 3 2 18 2" xfId="27048" xr:uid="{00000000-0005-0000-0000-0000AD690000}"/>
    <cellStyle name="Total 9 3 2 19" xfId="27049" xr:uid="{00000000-0005-0000-0000-0000AE690000}"/>
    <cellStyle name="Total 9 3 2 2" xfId="27050" xr:uid="{00000000-0005-0000-0000-0000AF690000}"/>
    <cellStyle name="Total 9 3 2 2 2" xfId="27051" xr:uid="{00000000-0005-0000-0000-0000B0690000}"/>
    <cellStyle name="Total 9 3 2 3" xfId="27052" xr:uid="{00000000-0005-0000-0000-0000B1690000}"/>
    <cellStyle name="Total 9 3 2 3 2" xfId="27053" xr:uid="{00000000-0005-0000-0000-0000B2690000}"/>
    <cellStyle name="Total 9 3 2 4" xfId="27054" xr:uid="{00000000-0005-0000-0000-0000B3690000}"/>
    <cellStyle name="Total 9 3 2 4 2" xfId="27055" xr:uid="{00000000-0005-0000-0000-0000B4690000}"/>
    <cellStyle name="Total 9 3 2 5" xfId="27056" xr:uid="{00000000-0005-0000-0000-0000B5690000}"/>
    <cellStyle name="Total 9 3 2 5 2" xfId="27057" xr:uid="{00000000-0005-0000-0000-0000B6690000}"/>
    <cellStyle name="Total 9 3 2 6" xfId="27058" xr:uid="{00000000-0005-0000-0000-0000B7690000}"/>
    <cellStyle name="Total 9 3 2 6 2" xfId="27059" xr:uid="{00000000-0005-0000-0000-0000B8690000}"/>
    <cellStyle name="Total 9 3 2 7" xfId="27060" xr:uid="{00000000-0005-0000-0000-0000B9690000}"/>
    <cellStyle name="Total 9 3 2 7 2" xfId="27061" xr:uid="{00000000-0005-0000-0000-0000BA690000}"/>
    <cellStyle name="Total 9 3 2 8" xfId="27062" xr:uid="{00000000-0005-0000-0000-0000BB690000}"/>
    <cellStyle name="Total 9 3 2 8 2" xfId="27063" xr:uid="{00000000-0005-0000-0000-0000BC690000}"/>
    <cellStyle name="Total 9 3 2 9" xfId="27064" xr:uid="{00000000-0005-0000-0000-0000BD690000}"/>
    <cellStyle name="Total 9 3 2 9 2" xfId="27065" xr:uid="{00000000-0005-0000-0000-0000BE690000}"/>
    <cellStyle name="Total 9 3 20" xfId="27066" xr:uid="{00000000-0005-0000-0000-0000BF690000}"/>
    <cellStyle name="Total 9 3 3" xfId="27067" xr:uid="{00000000-0005-0000-0000-0000C0690000}"/>
    <cellStyle name="Total 9 3 3 10" xfId="27068" xr:uid="{00000000-0005-0000-0000-0000C1690000}"/>
    <cellStyle name="Total 9 3 3 10 2" xfId="27069" xr:uid="{00000000-0005-0000-0000-0000C2690000}"/>
    <cellStyle name="Total 9 3 3 11" xfId="27070" xr:uid="{00000000-0005-0000-0000-0000C3690000}"/>
    <cellStyle name="Total 9 3 3 11 2" xfId="27071" xr:uid="{00000000-0005-0000-0000-0000C4690000}"/>
    <cellStyle name="Total 9 3 3 12" xfId="27072" xr:uid="{00000000-0005-0000-0000-0000C5690000}"/>
    <cellStyle name="Total 9 3 3 12 2" xfId="27073" xr:uid="{00000000-0005-0000-0000-0000C6690000}"/>
    <cellStyle name="Total 9 3 3 13" xfId="27074" xr:uid="{00000000-0005-0000-0000-0000C7690000}"/>
    <cellStyle name="Total 9 3 3 13 2" xfId="27075" xr:uid="{00000000-0005-0000-0000-0000C8690000}"/>
    <cellStyle name="Total 9 3 3 14" xfId="27076" xr:uid="{00000000-0005-0000-0000-0000C9690000}"/>
    <cellStyle name="Total 9 3 3 14 2" xfId="27077" xr:uid="{00000000-0005-0000-0000-0000CA690000}"/>
    <cellStyle name="Total 9 3 3 15" xfId="27078" xr:uid="{00000000-0005-0000-0000-0000CB690000}"/>
    <cellStyle name="Total 9 3 3 15 2" xfId="27079" xr:uid="{00000000-0005-0000-0000-0000CC690000}"/>
    <cellStyle name="Total 9 3 3 16" xfId="27080" xr:uid="{00000000-0005-0000-0000-0000CD690000}"/>
    <cellStyle name="Total 9 3 3 16 2" xfId="27081" xr:uid="{00000000-0005-0000-0000-0000CE690000}"/>
    <cellStyle name="Total 9 3 3 17" xfId="27082" xr:uid="{00000000-0005-0000-0000-0000CF690000}"/>
    <cellStyle name="Total 9 3 3 17 2" xfId="27083" xr:uid="{00000000-0005-0000-0000-0000D0690000}"/>
    <cellStyle name="Total 9 3 3 18" xfId="27084" xr:uid="{00000000-0005-0000-0000-0000D1690000}"/>
    <cellStyle name="Total 9 3 3 18 2" xfId="27085" xr:uid="{00000000-0005-0000-0000-0000D2690000}"/>
    <cellStyle name="Total 9 3 3 19" xfId="27086" xr:uid="{00000000-0005-0000-0000-0000D3690000}"/>
    <cellStyle name="Total 9 3 3 2" xfId="27087" xr:uid="{00000000-0005-0000-0000-0000D4690000}"/>
    <cellStyle name="Total 9 3 3 2 2" xfId="27088" xr:uid="{00000000-0005-0000-0000-0000D5690000}"/>
    <cellStyle name="Total 9 3 3 3" xfId="27089" xr:uid="{00000000-0005-0000-0000-0000D6690000}"/>
    <cellStyle name="Total 9 3 3 3 2" xfId="27090" xr:uid="{00000000-0005-0000-0000-0000D7690000}"/>
    <cellStyle name="Total 9 3 3 4" xfId="27091" xr:uid="{00000000-0005-0000-0000-0000D8690000}"/>
    <cellStyle name="Total 9 3 3 4 2" xfId="27092" xr:uid="{00000000-0005-0000-0000-0000D9690000}"/>
    <cellStyle name="Total 9 3 3 5" xfId="27093" xr:uid="{00000000-0005-0000-0000-0000DA690000}"/>
    <cellStyle name="Total 9 3 3 5 2" xfId="27094" xr:uid="{00000000-0005-0000-0000-0000DB690000}"/>
    <cellStyle name="Total 9 3 3 6" xfId="27095" xr:uid="{00000000-0005-0000-0000-0000DC690000}"/>
    <cellStyle name="Total 9 3 3 6 2" xfId="27096" xr:uid="{00000000-0005-0000-0000-0000DD690000}"/>
    <cellStyle name="Total 9 3 3 7" xfId="27097" xr:uid="{00000000-0005-0000-0000-0000DE690000}"/>
    <cellStyle name="Total 9 3 3 7 2" xfId="27098" xr:uid="{00000000-0005-0000-0000-0000DF690000}"/>
    <cellStyle name="Total 9 3 3 8" xfId="27099" xr:uid="{00000000-0005-0000-0000-0000E0690000}"/>
    <cellStyle name="Total 9 3 3 8 2" xfId="27100" xr:uid="{00000000-0005-0000-0000-0000E1690000}"/>
    <cellStyle name="Total 9 3 3 9" xfId="27101" xr:uid="{00000000-0005-0000-0000-0000E2690000}"/>
    <cellStyle name="Total 9 3 3 9 2" xfId="27102" xr:uid="{00000000-0005-0000-0000-0000E3690000}"/>
    <cellStyle name="Total 9 3 4" xfId="27103" xr:uid="{00000000-0005-0000-0000-0000E4690000}"/>
    <cellStyle name="Total 9 3 4 10" xfId="27104" xr:uid="{00000000-0005-0000-0000-0000E5690000}"/>
    <cellStyle name="Total 9 3 4 10 2" xfId="27105" xr:uid="{00000000-0005-0000-0000-0000E6690000}"/>
    <cellStyle name="Total 9 3 4 11" xfId="27106" xr:uid="{00000000-0005-0000-0000-0000E7690000}"/>
    <cellStyle name="Total 9 3 4 11 2" xfId="27107" xr:uid="{00000000-0005-0000-0000-0000E8690000}"/>
    <cellStyle name="Total 9 3 4 12" xfId="27108" xr:uid="{00000000-0005-0000-0000-0000E9690000}"/>
    <cellStyle name="Total 9 3 4 12 2" xfId="27109" xr:uid="{00000000-0005-0000-0000-0000EA690000}"/>
    <cellStyle name="Total 9 3 4 13" xfId="27110" xr:uid="{00000000-0005-0000-0000-0000EB690000}"/>
    <cellStyle name="Total 9 3 4 13 2" xfId="27111" xr:uid="{00000000-0005-0000-0000-0000EC690000}"/>
    <cellStyle name="Total 9 3 4 14" xfId="27112" xr:uid="{00000000-0005-0000-0000-0000ED690000}"/>
    <cellStyle name="Total 9 3 4 14 2" xfId="27113" xr:uid="{00000000-0005-0000-0000-0000EE690000}"/>
    <cellStyle name="Total 9 3 4 15" xfId="27114" xr:uid="{00000000-0005-0000-0000-0000EF690000}"/>
    <cellStyle name="Total 9 3 4 15 2" xfId="27115" xr:uid="{00000000-0005-0000-0000-0000F0690000}"/>
    <cellStyle name="Total 9 3 4 16" xfId="27116" xr:uid="{00000000-0005-0000-0000-0000F1690000}"/>
    <cellStyle name="Total 9 3 4 2" xfId="27117" xr:uid="{00000000-0005-0000-0000-0000F2690000}"/>
    <cellStyle name="Total 9 3 4 2 2" xfId="27118" xr:uid="{00000000-0005-0000-0000-0000F3690000}"/>
    <cellStyle name="Total 9 3 4 3" xfId="27119" xr:uid="{00000000-0005-0000-0000-0000F4690000}"/>
    <cellStyle name="Total 9 3 4 3 2" xfId="27120" xr:uid="{00000000-0005-0000-0000-0000F5690000}"/>
    <cellStyle name="Total 9 3 4 4" xfId="27121" xr:uid="{00000000-0005-0000-0000-0000F6690000}"/>
    <cellStyle name="Total 9 3 4 4 2" xfId="27122" xr:uid="{00000000-0005-0000-0000-0000F7690000}"/>
    <cellStyle name="Total 9 3 4 5" xfId="27123" xr:uid="{00000000-0005-0000-0000-0000F8690000}"/>
    <cellStyle name="Total 9 3 4 5 2" xfId="27124" xr:uid="{00000000-0005-0000-0000-0000F9690000}"/>
    <cellStyle name="Total 9 3 4 6" xfId="27125" xr:uid="{00000000-0005-0000-0000-0000FA690000}"/>
    <cellStyle name="Total 9 3 4 6 2" xfId="27126" xr:uid="{00000000-0005-0000-0000-0000FB690000}"/>
    <cellStyle name="Total 9 3 4 7" xfId="27127" xr:uid="{00000000-0005-0000-0000-0000FC690000}"/>
    <cellStyle name="Total 9 3 4 7 2" xfId="27128" xr:uid="{00000000-0005-0000-0000-0000FD690000}"/>
    <cellStyle name="Total 9 3 4 8" xfId="27129" xr:uid="{00000000-0005-0000-0000-0000FE690000}"/>
    <cellStyle name="Total 9 3 4 8 2" xfId="27130" xr:uid="{00000000-0005-0000-0000-0000FF690000}"/>
    <cellStyle name="Total 9 3 4 9" xfId="27131" xr:uid="{00000000-0005-0000-0000-0000006A0000}"/>
    <cellStyle name="Total 9 3 4 9 2" xfId="27132" xr:uid="{00000000-0005-0000-0000-0000016A0000}"/>
    <cellStyle name="Total 9 3 5" xfId="27133" xr:uid="{00000000-0005-0000-0000-0000026A0000}"/>
    <cellStyle name="Total 9 3 5 10" xfId="27134" xr:uid="{00000000-0005-0000-0000-0000036A0000}"/>
    <cellStyle name="Total 9 3 5 10 2" xfId="27135" xr:uid="{00000000-0005-0000-0000-0000046A0000}"/>
    <cellStyle name="Total 9 3 5 11" xfId="27136" xr:uid="{00000000-0005-0000-0000-0000056A0000}"/>
    <cellStyle name="Total 9 3 5 11 2" xfId="27137" xr:uid="{00000000-0005-0000-0000-0000066A0000}"/>
    <cellStyle name="Total 9 3 5 12" xfId="27138" xr:uid="{00000000-0005-0000-0000-0000076A0000}"/>
    <cellStyle name="Total 9 3 5 12 2" xfId="27139" xr:uid="{00000000-0005-0000-0000-0000086A0000}"/>
    <cellStyle name="Total 9 3 5 13" xfId="27140" xr:uid="{00000000-0005-0000-0000-0000096A0000}"/>
    <cellStyle name="Total 9 3 5 13 2" xfId="27141" xr:uid="{00000000-0005-0000-0000-00000A6A0000}"/>
    <cellStyle name="Total 9 3 5 14" xfId="27142" xr:uid="{00000000-0005-0000-0000-00000B6A0000}"/>
    <cellStyle name="Total 9 3 5 14 2" xfId="27143" xr:uid="{00000000-0005-0000-0000-00000C6A0000}"/>
    <cellStyle name="Total 9 3 5 15" xfId="27144" xr:uid="{00000000-0005-0000-0000-00000D6A0000}"/>
    <cellStyle name="Total 9 3 5 15 2" xfId="27145" xr:uid="{00000000-0005-0000-0000-00000E6A0000}"/>
    <cellStyle name="Total 9 3 5 16" xfId="27146" xr:uid="{00000000-0005-0000-0000-00000F6A0000}"/>
    <cellStyle name="Total 9 3 5 2" xfId="27147" xr:uid="{00000000-0005-0000-0000-0000106A0000}"/>
    <cellStyle name="Total 9 3 5 2 2" xfId="27148" xr:uid="{00000000-0005-0000-0000-0000116A0000}"/>
    <cellStyle name="Total 9 3 5 3" xfId="27149" xr:uid="{00000000-0005-0000-0000-0000126A0000}"/>
    <cellStyle name="Total 9 3 5 3 2" xfId="27150" xr:uid="{00000000-0005-0000-0000-0000136A0000}"/>
    <cellStyle name="Total 9 3 5 4" xfId="27151" xr:uid="{00000000-0005-0000-0000-0000146A0000}"/>
    <cellStyle name="Total 9 3 5 4 2" xfId="27152" xr:uid="{00000000-0005-0000-0000-0000156A0000}"/>
    <cellStyle name="Total 9 3 5 5" xfId="27153" xr:uid="{00000000-0005-0000-0000-0000166A0000}"/>
    <cellStyle name="Total 9 3 5 5 2" xfId="27154" xr:uid="{00000000-0005-0000-0000-0000176A0000}"/>
    <cellStyle name="Total 9 3 5 6" xfId="27155" xr:uid="{00000000-0005-0000-0000-0000186A0000}"/>
    <cellStyle name="Total 9 3 5 6 2" xfId="27156" xr:uid="{00000000-0005-0000-0000-0000196A0000}"/>
    <cellStyle name="Total 9 3 5 7" xfId="27157" xr:uid="{00000000-0005-0000-0000-00001A6A0000}"/>
    <cellStyle name="Total 9 3 5 7 2" xfId="27158" xr:uid="{00000000-0005-0000-0000-00001B6A0000}"/>
    <cellStyle name="Total 9 3 5 8" xfId="27159" xr:uid="{00000000-0005-0000-0000-00001C6A0000}"/>
    <cellStyle name="Total 9 3 5 8 2" xfId="27160" xr:uid="{00000000-0005-0000-0000-00001D6A0000}"/>
    <cellStyle name="Total 9 3 5 9" xfId="27161" xr:uid="{00000000-0005-0000-0000-00001E6A0000}"/>
    <cellStyle name="Total 9 3 5 9 2" xfId="27162" xr:uid="{00000000-0005-0000-0000-00001F6A0000}"/>
    <cellStyle name="Total 9 3 6" xfId="27163" xr:uid="{00000000-0005-0000-0000-0000206A0000}"/>
    <cellStyle name="Total 9 3 6 10" xfId="27164" xr:uid="{00000000-0005-0000-0000-0000216A0000}"/>
    <cellStyle name="Total 9 3 6 10 2" xfId="27165" xr:uid="{00000000-0005-0000-0000-0000226A0000}"/>
    <cellStyle name="Total 9 3 6 11" xfId="27166" xr:uid="{00000000-0005-0000-0000-0000236A0000}"/>
    <cellStyle name="Total 9 3 6 11 2" xfId="27167" xr:uid="{00000000-0005-0000-0000-0000246A0000}"/>
    <cellStyle name="Total 9 3 6 12" xfId="27168" xr:uid="{00000000-0005-0000-0000-0000256A0000}"/>
    <cellStyle name="Total 9 3 6 12 2" xfId="27169" xr:uid="{00000000-0005-0000-0000-0000266A0000}"/>
    <cellStyle name="Total 9 3 6 13" xfId="27170" xr:uid="{00000000-0005-0000-0000-0000276A0000}"/>
    <cellStyle name="Total 9 3 6 13 2" xfId="27171" xr:uid="{00000000-0005-0000-0000-0000286A0000}"/>
    <cellStyle name="Total 9 3 6 14" xfId="27172" xr:uid="{00000000-0005-0000-0000-0000296A0000}"/>
    <cellStyle name="Total 9 3 6 14 2" xfId="27173" xr:uid="{00000000-0005-0000-0000-00002A6A0000}"/>
    <cellStyle name="Total 9 3 6 15" xfId="27174" xr:uid="{00000000-0005-0000-0000-00002B6A0000}"/>
    <cellStyle name="Total 9 3 6 2" xfId="27175" xr:uid="{00000000-0005-0000-0000-00002C6A0000}"/>
    <cellStyle name="Total 9 3 6 2 2" xfId="27176" xr:uid="{00000000-0005-0000-0000-00002D6A0000}"/>
    <cellStyle name="Total 9 3 6 3" xfId="27177" xr:uid="{00000000-0005-0000-0000-00002E6A0000}"/>
    <cellStyle name="Total 9 3 6 3 2" xfId="27178" xr:uid="{00000000-0005-0000-0000-00002F6A0000}"/>
    <cellStyle name="Total 9 3 6 4" xfId="27179" xr:uid="{00000000-0005-0000-0000-0000306A0000}"/>
    <cellStyle name="Total 9 3 6 4 2" xfId="27180" xr:uid="{00000000-0005-0000-0000-0000316A0000}"/>
    <cellStyle name="Total 9 3 6 5" xfId="27181" xr:uid="{00000000-0005-0000-0000-0000326A0000}"/>
    <cellStyle name="Total 9 3 6 5 2" xfId="27182" xr:uid="{00000000-0005-0000-0000-0000336A0000}"/>
    <cellStyle name="Total 9 3 6 6" xfId="27183" xr:uid="{00000000-0005-0000-0000-0000346A0000}"/>
    <cellStyle name="Total 9 3 6 6 2" xfId="27184" xr:uid="{00000000-0005-0000-0000-0000356A0000}"/>
    <cellStyle name="Total 9 3 6 7" xfId="27185" xr:uid="{00000000-0005-0000-0000-0000366A0000}"/>
    <cellStyle name="Total 9 3 6 7 2" xfId="27186" xr:uid="{00000000-0005-0000-0000-0000376A0000}"/>
    <cellStyle name="Total 9 3 6 8" xfId="27187" xr:uid="{00000000-0005-0000-0000-0000386A0000}"/>
    <cellStyle name="Total 9 3 6 8 2" xfId="27188" xr:uid="{00000000-0005-0000-0000-0000396A0000}"/>
    <cellStyle name="Total 9 3 6 9" xfId="27189" xr:uid="{00000000-0005-0000-0000-00003A6A0000}"/>
    <cellStyle name="Total 9 3 6 9 2" xfId="27190" xr:uid="{00000000-0005-0000-0000-00003B6A0000}"/>
    <cellStyle name="Total 9 3 7" xfId="27191" xr:uid="{00000000-0005-0000-0000-00003C6A0000}"/>
    <cellStyle name="Total 9 3 7 2" xfId="27192" xr:uid="{00000000-0005-0000-0000-00003D6A0000}"/>
    <cellStyle name="Total 9 3 8" xfId="27193" xr:uid="{00000000-0005-0000-0000-00003E6A0000}"/>
    <cellStyle name="Total 9 3 8 2" xfId="27194" xr:uid="{00000000-0005-0000-0000-00003F6A0000}"/>
    <cellStyle name="Total 9 3 9" xfId="27195" xr:uid="{00000000-0005-0000-0000-0000406A0000}"/>
    <cellStyle name="Total 9 3 9 2" xfId="27196" xr:uid="{00000000-0005-0000-0000-0000416A0000}"/>
    <cellStyle name="Total 9 4" xfId="27197" xr:uid="{00000000-0005-0000-0000-0000426A0000}"/>
    <cellStyle name="Total 9 4 10" xfId="27198" xr:uid="{00000000-0005-0000-0000-0000436A0000}"/>
    <cellStyle name="Total 9 4 10 2" xfId="27199" xr:uid="{00000000-0005-0000-0000-0000446A0000}"/>
    <cellStyle name="Total 9 4 11" xfId="27200" xr:uid="{00000000-0005-0000-0000-0000456A0000}"/>
    <cellStyle name="Total 9 4 11 2" xfId="27201" xr:uid="{00000000-0005-0000-0000-0000466A0000}"/>
    <cellStyle name="Total 9 4 12" xfId="27202" xr:uid="{00000000-0005-0000-0000-0000476A0000}"/>
    <cellStyle name="Total 9 4 12 2" xfId="27203" xr:uid="{00000000-0005-0000-0000-0000486A0000}"/>
    <cellStyle name="Total 9 4 13" xfId="27204" xr:uid="{00000000-0005-0000-0000-0000496A0000}"/>
    <cellStyle name="Total 9 4 13 2" xfId="27205" xr:uid="{00000000-0005-0000-0000-00004A6A0000}"/>
    <cellStyle name="Total 9 4 14" xfId="27206" xr:uid="{00000000-0005-0000-0000-00004B6A0000}"/>
    <cellStyle name="Total 9 4 14 2" xfId="27207" xr:uid="{00000000-0005-0000-0000-00004C6A0000}"/>
    <cellStyle name="Total 9 4 15" xfId="27208" xr:uid="{00000000-0005-0000-0000-00004D6A0000}"/>
    <cellStyle name="Total 9 4 15 2" xfId="27209" xr:uid="{00000000-0005-0000-0000-00004E6A0000}"/>
    <cellStyle name="Total 9 4 16" xfId="27210" xr:uid="{00000000-0005-0000-0000-00004F6A0000}"/>
    <cellStyle name="Total 9 4 16 2" xfId="27211" xr:uid="{00000000-0005-0000-0000-0000506A0000}"/>
    <cellStyle name="Total 9 4 17" xfId="27212" xr:uid="{00000000-0005-0000-0000-0000516A0000}"/>
    <cellStyle name="Total 9 4 17 2" xfId="27213" xr:uid="{00000000-0005-0000-0000-0000526A0000}"/>
    <cellStyle name="Total 9 4 18" xfId="27214" xr:uid="{00000000-0005-0000-0000-0000536A0000}"/>
    <cellStyle name="Total 9 4 18 2" xfId="27215" xr:uid="{00000000-0005-0000-0000-0000546A0000}"/>
    <cellStyle name="Total 9 4 19" xfId="27216" xr:uid="{00000000-0005-0000-0000-0000556A0000}"/>
    <cellStyle name="Total 9 4 19 2" xfId="27217" xr:uid="{00000000-0005-0000-0000-0000566A0000}"/>
    <cellStyle name="Total 9 4 2" xfId="27218" xr:uid="{00000000-0005-0000-0000-0000576A0000}"/>
    <cellStyle name="Total 9 4 2 10" xfId="27219" xr:uid="{00000000-0005-0000-0000-0000586A0000}"/>
    <cellStyle name="Total 9 4 2 10 2" xfId="27220" xr:uid="{00000000-0005-0000-0000-0000596A0000}"/>
    <cellStyle name="Total 9 4 2 11" xfId="27221" xr:uid="{00000000-0005-0000-0000-00005A6A0000}"/>
    <cellStyle name="Total 9 4 2 11 2" xfId="27222" xr:uid="{00000000-0005-0000-0000-00005B6A0000}"/>
    <cellStyle name="Total 9 4 2 12" xfId="27223" xr:uid="{00000000-0005-0000-0000-00005C6A0000}"/>
    <cellStyle name="Total 9 4 2 12 2" xfId="27224" xr:uid="{00000000-0005-0000-0000-00005D6A0000}"/>
    <cellStyle name="Total 9 4 2 13" xfId="27225" xr:uid="{00000000-0005-0000-0000-00005E6A0000}"/>
    <cellStyle name="Total 9 4 2 13 2" xfId="27226" xr:uid="{00000000-0005-0000-0000-00005F6A0000}"/>
    <cellStyle name="Total 9 4 2 14" xfId="27227" xr:uid="{00000000-0005-0000-0000-0000606A0000}"/>
    <cellStyle name="Total 9 4 2 14 2" xfId="27228" xr:uid="{00000000-0005-0000-0000-0000616A0000}"/>
    <cellStyle name="Total 9 4 2 15" xfId="27229" xr:uid="{00000000-0005-0000-0000-0000626A0000}"/>
    <cellStyle name="Total 9 4 2 15 2" xfId="27230" xr:uid="{00000000-0005-0000-0000-0000636A0000}"/>
    <cellStyle name="Total 9 4 2 16" xfId="27231" xr:uid="{00000000-0005-0000-0000-0000646A0000}"/>
    <cellStyle name="Total 9 4 2 16 2" xfId="27232" xr:uid="{00000000-0005-0000-0000-0000656A0000}"/>
    <cellStyle name="Total 9 4 2 17" xfId="27233" xr:uid="{00000000-0005-0000-0000-0000666A0000}"/>
    <cellStyle name="Total 9 4 2 17 2" xfId="27234" xr:uid="{00000000-0005-0000-0000-0000676A0000}"/>
    <cellStyle name="Total 9 4 2 18" xfId="27235" xr:uid="{00000000-0005-0000-0000-0000686A0000}"/>
    <cellStyle name="Total 9 4 2 18 2" xfId="27236" xr:uid="{00000000-0005-0000-0000-0000696A0000}"/>
    <cellStyle name="Total 9 4 2 19" xfId="27237" xr:uid="{00000000-0005-0000-0000-00006A6A0000}"/>
    <cellStyle name="Total 9 4 2 2" xfId="27238" xr:uid="{00000000-0005-0000-0000-00006B6A0000}"/>
    <cellStyle name="Total 9 4 2 2 2" xfId="27239" xr:uid="{00000000-0005-0000-0000-00006C6A0000}"/>
    <cellStyle name="Total 9 4 2 3" xfId="27240" xr:uid="{00000000-0005-0000-0000-00006D6A0000}"/>
    <cellStyle name="Total 9 4 2 3 2" xfId="27241" xr:uid="{00000000-0005-0000-0000-00006E6A0000}"/>
    <cellStyle name="Total 9 4 2 4" xfId="27242" xr:uid="{00000000-0005-0000-0000-00006F6A0000}"/>
    <cellStyle name="Total 9 4 2 4 2" xfId="27243" xr:uid="{00000000-0005-0000-0000-0000706A0000}"/>
    <cellStyle name="Total 9 4 2 5" xfId="27244" xr:uid="{00000000-0005-0000-0000-0000716A0000}"/>
    <cellStyle name="Total 9 4 2 5 2" xfId="27245" xr:uid="{00000000-0005-0000-0000-0000726A0000}"/>
    <cellStyle name="Total 9 4 2 6" xfId="27246" xr:uid="{00000000-0005-0000-0000-0000736A0000}"/>
    <cellStyle name="Total 9 4 2 6 2" xfId="27247" xr:uid="{00000000-0005-0000-0000-0000746A0000}"/>
    <cellStyle name="Total 9 4 2 7" xfId="27248" xr:uid="{00000000-0005-0000-0000-0000756A0000}"/>
    <cellStyle name="Total 9 4 2 7 2" xfId="27249" xr:uid="{00000000-0005-0000-0000-0000766A0000}"/>
    <cellStyle name="Total 9 4 2 8" xfId="27250" xr:uid="{00000000-0005-0000-0000-0000776A0000}"/>
    <cellStyle name="Total 9 4 2 8 2" xfId="27251" xr:uid="{00000000-0005-0000-0000-0000786A0000}"/>
    <cellStyle name="Total 9 4 2 9" xfId="27252" xr:uid="{00000000-0005-0000-0000-0000796A0000}"/>
    <cellStyle name="Total 9 4 2 9 2" xfId="27253" xr:uid="{00000000-0005-0000-0000-00007A6A0000}"/>
    <cellStyle name="Total 9 4 20" xfId="27254" xr:uid="{00000000-0005-0000-0000-00007B6A0000}"/>
    <cellStyle name="Total 9 4 3" xfId="27255" xr:uid="{00000000-0005-0000-0000-00007C6A0000}"/>
    <cellStyle name="Total 9 4 3 10" xfId="27256" xr:uid="{00000000-0005-0000-0000-00007D6A0000}"/>
    <cellStyle name="Total 9 4 3 10 2" xfId="27257" xr:uid="{00000000-0005-0000-0000-00007E6A0000}"/>
    <cellStyle name="Total 9 4 3 11" xfId="27258" xr:uid="{00000000-0005-0000-0000-00007F6A0000}"/>
    <cellStyle name="Total 9 4 3 11 2" xfId="27259" xr:uid="{00000000-0005-0000-0000-0000806A0000}"/>
    <cellStyle name="Total 9 4 3 12" xfId="27260" xr:uid="{00000000-0005-0000-0000-0000816A0000}"/>
    <cellStyle name="Total 9 4 3 12 2" xfId="27261" xr:uid="{00000000-0005-0000-0000-0000826A0000}"/>
    <cellStyle name="Total 9 4 3 13" xfId="27262" xr:uid="{00000000-0005-0000-0000-0000836A0000}"/>
    <cellStyle name="Total 9 4 3 13 2" xfId="27263" xr:uid="{00000000-0005-0000-0000-0000846A0000}"/>
    <cellStyle name="Total 9 4 3 14" xfId="27264" xr:uid="{00000000-0005-0000-0000-0000856A0000}"/>
    <cellStyle name="Total 9 4 3 14 2" xfId="27265" xr:uid="{00000000-0005-0000-0000-0000866A0000}"/>
    <cellStyle name="Total 9 4 3 15" xfId="27266" xr:uid="{00000000-0005-0000-0000-0000876A0000}"/>
    <cellStyle name="Total 9 4 3 15 2" xfId="27267" xr:uid="{00000000-0005-0000-0000-0000886A0000}"/>
    <cellStyle name="Total 9 4 3 16" xfId="27268" xr:uid="{00000000-0005-0000-0000-0000896A0000}"/>
    <cellStyle name="Total 9 4 3 16 2" xfId="27269" xr:uid="{00000000-0005-0000-0000-00008A6A0000}"/>
    <cellStyle name="Total 9 4 3 17" xfId="27270" xr:uid="{00000000-0005-0000-0000-00008B6A0000}"/>
    <cellStyle name="Total 9 4 3 17 2" xfId="27271" xr:uid="{00000000-0005-0000-0000-00008C6A0000}"/>
    <cellStyle name="Total 9 4 3 18" xfId="27272" xr:uid="{00000000-0005-0000-0000-00008D6A0000}"/>
    <cellStyle name="Total 9 4 3 18 2" xfId="27273" xr:uid="{00000000-0005-0000-0000-00008E6A0000}"/>
    <cellStyle name="Total 9 4 3 19" xfId="27274" xr:uid="{00000000-0005-0000-0000-00008F6A0000}"/>
    <cellStyle name="Total 9 4 3 2" xfId="27275" xr:uid="{00000000-0005-0000-0000-0000906A0000}"/>
    <cellStyle name="Total 9 4 3 2 2" xfId="27276" xr:uid="{00000000-0005-0000-0000-0000916A0000}"/>
    <cellStyle name="Total 9 4 3 3" xfId="27277" xr:uid="{00000000-0005-0000-0000-0000926A0000}"/>
    <cellStyle name="Total 9 4 3 3 2" xfId="27278" xr:uid="{00000000-0005-0000-0000-0000936A0000}"/>
    <cellStyle name="Total 9 4 3 4" xfId="27279" xr:uid="{00000000-0005-0000-0000-0000946A0000}"/>
    <cellStyle name="Total 9 4 3 4 2" xfId="27280" xr:uid="{00000000-0005-0000-0000-0000956A0000}"/>
    <cellStyle name="Total 9 4 3 5" xfId="27281" xr:uid="{00000000-0005-0000-0000-0000966A0000}"/>
    <cellStyle name="Total 9 4 3 5 2" xfId="27282" xr:uid="{00000000-0005-0000-0000-0000976A0000}"/>
    <cellStyle name="Total 9 4 3 6" xfId="27283" xr:uid="{00000000-0005-0000-0000-0000986A0000}"/>
    <cellStyle name="Total 9 4 3 6 2" xfId="27284" xr:uid="{00000000-0005-0000-0000-0000996A0000}"/>
    <cellStyle name="Total 9 4 3 7" xfId="27285" xr:uid="{00000000-0005-0000-0000-00009A6A0000}"/>
    <cellStyle name="Total 9 4 3 7 2" xfId="27286" xr:uid="{00000000-0005-0000-0000-00009B6A0000}"/>
    <cellStyle name="Total 9 4 3 8" xfId="27287" xr:uid="{00000000-0005-0000-0000-00009C6A0000}"/>
    <cellStyle name="Total 9 4 3 8 2" xfId="27288" xr:uid="{00000000-0005-0000-0000-00009D6A0000}"/>
    <cellStyle name="Total 9 4 3 9" xfId="27289" xr:uid="{00000000-0005-0000-0000-00009E6A0000}"/>
    <cellStyle name="Total 9 4 3 9 2" xfId="27290" xr:uid="{00000000-0005-0000-0000-00009F6A0000}"/>
    <cellStyle name="Total 9 4 4" xfId="27291" xr:uid="{00000000-0005-0000-0000-0000A06A0000}"/>
    <cellStyle name="Total 9 4 4 10" xfId="27292" xr:uid="{00000000-0005-0000-0000-0000A16A0000}"/>
    <cellStyle name="Total 9 4 4 10 2" xfId="27293" xr:uid="{00000000-0005-0000-0000-0000A26A0000}"/>
    <cellStyle name="Total 9 4 4 11" xfId="27294" xr:uid="{00000000-0005-0000-0000-0000A36A0000}"/>
    <cellStyle name="Total 9 4 4 11 2" xfId="27295" xr:uid="{00000000-0005-0000-0000-0000A46A0000}"/>
    <cellStyle name="Total 9 4 4 12" xfId="27296" xr:uid="{00000000-0005-0000-0000-0000A56A0000}"/>
    <cellStyle name="Total 9 4 4 12 2" xfId="27297" xr:uid="{00000000-0005-0000-0000-0000A66A0000}"/>
    <cellStyle name="Total 9 4 4 13" xfId="27298" xr:uid="{00000000-0005-0000-0000-0000A76A0000}"/>
    <cellStyle name="Total 9 4 4 13 2" xfId="27299" xr:uid="{00000000-0005-0000-0000-0000A86A0000}"/>
    <cellStyle name="Total 9 4 4 14" xfId="27300" xr:uid="{00000000-0005-0000-0000-0000A96A0000}"/>
    <cellStyle name="Total 9 4 4 14 2" xfId="27301" xr:uid="{00000000-0005-0000-0000-0000AA6A0000}"/>
    <cellStyle name="Total 9 4 4 15" xfId="27302" xr:uid="{00000000-0005-0000-0000-0000AB6A0000}"/>
    <cellStyle name="Total 9 4 4 15 2" xfId="27303" xr:uid="{00000000-0005-0000-0000-0000AC6A0000}"/>
    <cellStyle name="Total 9 4 4 16" xfId="27304" xr:uid="{00000000-0005-0000-0000-0000AD6A0000}"/>
    <cellStyle name="Total 9 4 4 2" xfId="27305" xr:uid="{00000000-0005-0000-0000-0000AE6A0000}"/>
    <cellStyle name="Total 9 4 4 2 2" xfId="27306" xr:uid="{00000000-0005-0000-0000-0000AF6A0000}"/>
    <cellStyle name="Total 9 4 4 3" xfId="27307" xr:uid="{00000000-0005-0000-0000-0000B06A0000}"/>
    <cellStyle name="Total 9 4 4 3 2" xfId="27308" xr:uid="{00000000-0005-0000-0000-0000B16A0000}"/>
    <cellStyle name="Total 9 4 4 4" xfId="27309" xr:uid="{00000000-0005-0000-0000-0000B26A0000}"/>
    <cellStyle name="Total 9 4 4 4 2" xfId="27310" xr:uid="{00000000-0005-0000-0000-0000B36A0000}"/>
    <cellStyle name="Total 9 4 4 5" xfId="27311" xr:uid="{00000000-0005-0000-0000-0000B46A0000}"/>
    <cellStyle name="Total 9 4 4 5 2" xfId="27312" xr:uid="{00000000-0005-0000-0000-0000B56A0000}"/>
    <cellStyle name="Total 9 4 4 6" xfId="27313" xr:uid="{00000000-0005-0000-0000-0000B66A0000}"/>
    <cellStyle name="Total 9 4 4 6 2" xfId="27314" xr:uid="{00000000-0005-0000-0000-0000B76A0000}"/>
    <cellStyle name="Total 9 4 4 7" xfId="27315" xr:uid="{00000000-0005-0000-0000-0000B86A0000}"/>
    <cellStyle name="Total 9 4 4 7 2" xfId="27316" xr:uid="{00000000-0005-0000-0000-0000B96A0000}"/>
    <cellStyle name="Total 9 4 4 8" xfId="27317" xr:uid="{00000000-0005-0000-0000-0000BA6A0000}"/>
    <cellStyle name="Total 9 4 4 8 2" xfId="27318" xr:uid="{00000000-0005-0000-0000-0000BB6A0000}"/>
    <cellStyle name="Total 9 4 4 9" xfId="27319" xr:uid="{00000000-0005-0000-0000-0000BC6A0000}"/>
    <cellStyle name="Total 9 4 4 9 2" xfId="27320" xr:uid="{00000000-0005-0000-0000-0000BD6A0000}"/>
    <cellStyle name="Total 9 4 5" xfId="27321" xr:uid="{00000000-0005-0000-0000-0000BE6A0000}"/>
    <cellStyle name="Total 9 4 5 10" xfId="27322" xr:uid="{00000000-0005-0000-0000-0000BF6A0000}"/>
    <cellStyle name="Total 9 4 5 10 2" xfId="27323" xr:uid="{00000000-0005-0000-0000-0000C06A0000}"/>
    <cellStyle name="Total 9 4 5 11" xfId="27324" xr:uid="{00000000-0005-0000-0000-0000C16A0000}"/>
    <cellStyle name="Total 9 4 5 11 2" xfId="27325" xr:uid="{00000000-0005-0000-0000-0000C26A0000}"/>
    <cellStyle name="Total 9 4 5 12" xfId="27326" xr:uid="{00000000-0005-0000-0000-0000C36A0000}"/>
    <cellStyle name="Total 9 4 5 12 2" xfId="27327" xr:uid="{00000000-0005-0000-0000-0000C46A0000}"/>
    <cellStyle name="Total 9 4 5 13" xfId="27328" xr:uid="{00000000-0005-0000-0000-0000C56A0000}"/>
    <cellStyle name="Total 9 4 5 13 2" xfId="27329" xr:uid="{00000000-0005-0000-0000-0000C66A0000}"/>
    <cellStyle name="Total 9 4 5 14" xfId="27330" xr:uid="{00000000-0005-0000-0000-0000C76A0000}"/>
    <cellStyle name="Total 9 4 5 14 2" xfId="27331" xr:uid="{00000000-0005-0000-0000-0000C86A0000}"/>
    <cellStyle name="Total 9 4 5 15" xfId="27332" xr:uid="{00000000-0005-0000-0000-0000C96A0000}"/>
    <cellStyle name="Total 9 4 5 15 2" xfId="27333" xr:uid="{00000000-0005-0000-0000-0000CA6A0000}"/>
    <cellStyle name="Total 9 4 5 16" xfId="27334" xr:uid="{00000000-0005-0000-0000-0000CB6A0000}"/>
    <cellStyle name="Total 9 4 5 2" xfId="27335" xr:uid="{00000000-0005-0000-0000-0000CC6A0000}"/>
    <cellStyle name="Total 9 4 5 2 2" xfId="27336" xr:uid="{00000000-0005-0000-0000-0000CD6A0000}"/>
    <cellStyle name="Total 9 4 5 3" xfId="27337" xr:uid="{00000000-0005-0000-0000-0000CE6A0000}"/>
    <cellStyle name="Total 9 4 5 3 2" xfId="27338" xr:uid="{00000000-0005-0000-0000-0000CF6A0000}"/>
    <cellStyle name="Total 9 4 5 4" xfId="27339" xr:uid="{00000000-0005-0000-0000-0000D06A0000}"/>
    <cellStyle name="Total 9 4 5 4 2" xfId="27340" xr:uid="{00000000-0005-0000-0000-0000D16A0000}"/>
    <cellStyle name="Total 9 4 5 5" xfId="27341" xr:uid="{00000000-0005-0000-0000-0000D26A0000}"/>
    <cellStyle name="Total 9 4 5 5 2" xfId="27342" xr:uid="{00000000-0005-0000-0000-0000D36A0000}"/>
    <cellStyle name="Total 9 4 5 6" xfId="27343" xr:uid="{00000000-0005-0000-0000-0000D46A0000}"/>
    <cellStyle name="Total 9 4 5 6 2" xfId="27344" xr:uid="{00000000-0005-0000-0000-0000D56A0000}"/>
    <cellStyle name="Total 9 4 5 7" xfId="27345" xr:uid="{00000000-0005-0000-0000-0000D66A0000}"/>
    <cellStyle name="Total 9 4 5 7 2" xfId="27346" xr:uid="{00000000-0005-0000-0000-0000D76A0000}"/>
    <cellStyle name="Total 9 4 5 8" xfId="27347" xr:uid="{00000000-0005-0000-0000-0000D86A0000}"/>
    <cellStyle name="Total 9 4 5 8 2" xfId="27348" xr:uid="{00000000-0005-0000-0000-0000D96A0000}"/>
    <cellStyle name="Total 9 4 5 9" xfId="27349" xr:uid="{00000000-0005-0000-0000-0000DA6A0000}"/>
    <cellStyle name="Total 9 4 5 9 2" xfId="27350" xr:uid="{00000000-0005-0000-0000-0000DB6A0000}"/>
    <cellStyle name="Total 9 4 6" xfId="27351" xr:uid="{00000000-0005-0000-0000-0000DC6A0000}"/>
    <cellStyle name="Total 9 4 6 10" xfId="27352" xr:uid="{00000000-0005-0000-0000-0000DD6A0000}"/>
    <cellStyle name="Total 9 4 6 10 2" xfId="27353" xr:uid="{00000000-0005-0000-0000-0000DE6A0000}"/>
    <cellStyle name="Total 9 4 6 11" xfId="27354" xr:uid="{00000000-0005-0000-0000-0000DF6A0000}"/>
    <cellStyle name="Total 9 4 6 11 2" xfId="27355" xr:uid="{00000000-0005-0000-0000-0000E06A0000}"/>
    <cellStyle name="Total 9 4 6 12" xfId="27356" xr:uid="{00000000-0005-0000-0000-0000E16A0000}"/>
    <cellStyle name="Total 9 4 6 12 2" xfId="27357" xr:uid="{00000000-0005-0000-0000-0000E26A0000}"/>
    <cellStyle name="Total 9 4 6 13" xfId="27358" xr:uid="{00000000-0005-0000-0000-0000E36A0000}"/>
    <cellStyle name="Total 9 4 6 13 2" xfId="27359" xr:uid="{00000000-0005-0000-0000-0000E46A0000}"/>
    <cellStyle name="Total 9 4 6 14" xfId="27360" xr:uid="{00000000-0005-0000-0000-0000E56A0000}"/>
    <cellStyle name="Total 9 4 6 14 2" xfId="27361" xr:uid="{00000000-0005-0000-0000-0000E66A0000}"/>
    <cellStyle name="Total 9 4 6 15" xfId="27362" xr:uid="{00000000-0005-0000-0000-0000E76A0000}"/>
    <cellStyle name="Total 9 4 6 2" xfId="27363" xr:uid="{00000000-0005-0000-0000-0000E86A0000}"/>
    <cellStyle name="Total 9 4 6 2 2" xfId="27364" xr:uid="{00000000-0005-0000-0000-0000E96A0000}"/>
    <cellStyle name="Total 9 4 6 3" xfId="27365" xr:uid="{00000000-0005-0000-0000-0000EA6A0000}"/>
    <cellStyle name="Total 9 4 6 3 2" xfId="27366" xr:uid="{00000000-0005-0000-0000-0000EB6A0000}"/>
    <cellStyle name="Total 9 4 6 4" xfId="27367" xr:uid="{00000000-0005-0000-0000-0000EC6A0000}"/>
    <cellStyle name="Total 9 4 6 4 2" xfId="27368" xr:uid="{00000000-0005-0000-0000-0000ED6A0000}"/>
    <cellStyle name="Total 9 4 6 5" xfId="27369" xr:uid="{00000000-0005-0000-0000-0000EE6A0000}"/>
    <cellStyle name="Total 9 4 6 5 2" xfId="27370" xr:uid="{00000000-0005-0000-0000-0000EF6A0000}"/>
    <cellStyle name="Total 9 4 6 6" xfId="27371" xr:uid="{00000000-0005-0000-0000-0000F06A0000}"/>
    <cellStyle name="Total 9 4 6 6 2" xfId="27372" xr:uid="{00000000-0005-0000-0000-0000F16A0000}"/>
    <cellStyle name="Total 9 4 6 7" xfId="27373" xr:uid="{00000000-0005-0000-0000-0000F26A0000}"/>
    <cellStyle name="Total 9 4 6 7 2" xfId="27374" xr:uid="{00000000-0005-0000-0000-0000F36A0000}"/>
    <cellStyle name="Total 9 4 6 8" xfId="27375" xr:uid="{00000000-0005-0000-0000-0000F46A0000}"/>
    <cellStyle name="Total 9 4 6 8 2" xfId="27376" xr:uid="{00000000-0005-0000-0000-0000F56A0000}"/>
    <cellStyle name="Total 9 4 6 9" xfId="27377" xr:uid="{00000000-0005-0000-0000-0000F66A0000}"/>
    <cellStyle name="Total 9 4 6 9 2" xfId="27378" xr:uid="{00000000-0005-0000-0000-0000F76A0000}"/>
    <cellStyle name="Total 9 4 7" xfId="27379" xr:uid="{00000000-0005-0000-0000-0000F86A0000}"/>
    <cellStyle name="Total 9 4 7 2" xfId="27380" xr:uid="{00000000-0005-0000-0000-0000F96A0000}"/>
    <cellStyle name="Total 9 4 8" xfId="27381" xr:uid="{00000000-0005-0000-0000-0000FA6A0000}"/>
    <cellStyle name="Total 9 4 8 2" xfId="27382" xr:uid="{00000000-0005-0000-0000-0000FB6A0000}"/>
    <cellStyle name="Total 9 4 9" xfId="27383" xr:uid="{00000000-0005-0000-0000-0000FC6A0000}"/>
    <cellStyle name="Total 9 4 9 2" xfId="27384" xr:uid="{00000000-0005-0000-0000-0000FD6A0000}"/>
    <cellStyle name="Total 9 5" xfId="27385" xr:uid="{00000000-0005-0000-0000-0000FE6A0000}"/>
    <cellStyle name="Total 9 5 10" xfId="27386" xr:uid="{00000000-0005-0000-0000-0000FF6A0000}"/>
    <cellStyle name="Total 9 5 10 2" xfId="27387" xr:uid="{00000000-0005-0000-0000-0000006B0000}"/>
    <cellStyle name="Total 9 5 11" xfId="27388" xr:uid="{00000000-0005-0000-0000-0000016B0000}"/>
    <cellStyle name="Total 9 5 11 2" xfId="27389" xr:uid="{00000000-0005-0000-0000-0000026B0000}"/>
    <cellStyle name="Total 9 5 12" xfId="27390" xr:uid="{00000000-0005-0000-0000-0000036B0000}"/>
    <cellStyle name="Total 9 5 12 2" xfId="27391" xr:uid="{00000000-0005-0000-0000-0000046B0000}"/>
    <cellStyle name="Total 9 5 13" xfId="27392" xr:uid="{00000000-0005-0000-0000-0000056B0000}"/>
    <cellStyle name="Total 9 5 13 2" xfId="27393" xr:uid="{00000000-0005-0000-0000-0000066B0000}"/>
    <cellStyle name="Total 9 5 14" xfId="27394" xr:uid="{00000000-0005-0000-0000-0000076B0000}"/>
    <cellStyle name="Total 9 5 14 2" xfId="27395" xr:uid="{00000000-0005-0000-0000-0000086B0000}"/>
    <cellStyle name="Total 9 5 15" xfId="27396" xr:uid="{00000000-0005-0000-0000-0000096B0000}"/>
    <cellStyle name="Total 9 5 15 2" xfId="27397" xr:uid="{00000000-0005-0000-0000-00000A6B0000}"/>
    <cellStyle name="Total 9 5 16" xfId="27398" xr:uid="{00000000-0005-0000-0000-00000B6B0000}"/>
    <cellStyle name="Total 9 5 16 2" xfId="27399" xr:uid="{00000000-0005-0000-0000-00000C6B0000}"/>
    <cellStyle name="Total 9 5 17" xfId="27400" xr:uid="{00000000-0005-0000-0000-00000D6B0000}"/>
    <cellStyle name="Total 9 5 17 2" xfId="27401" xr:uid="{00000000-0005-0000-0000-00000E6B0000}"/>
    <cellStyle name="Total 9 5 18" xfId="27402" xr:uid="{00000000-0005-0000-0000-00000F6B0000}"/>
    <cellStyle name="Total 9 5 18 2" xfId="27403" xr:uid="{00000000-0005-0000-0000-0000106B0000}"/>
    <cellStyle name="Total 9 5 19" xfId="27404" xr:uid="{00000000-0005-0000-0000-0000116B0000}"/>
    <cellStyle name="Total 9 5 19 2" xfId="27405" xr:uid="{00000000-0005-0000-0000-0000126B0000}"/>
    <cellStyle name="Total 9 5 2" xfId="27406" xr:uid="{00000000-0005-0000-0000-0000136B0000}"/>
    <cellStyle name="Total 9 5 2 10" xfId="27407" xr:uid="{00000000-0005-0000-0000-0000146B0000}"/>
    <cellStyle name="Total 9 5 2 10 2" xfId="27408" xr:uid="{00000000-0005-0000-0000-0000156B0000}"/>
    <cellStyle name="Total 9 5 2 11" xfId="27409" xr:uid="{00000000-0005-0000-0000-0000166B0000}"/>
    <cellStyle name="Total 9 5 2 11 2" xfId="27410" xr:uid="{00000000-0005-0000-0000-0000176B0000}"/>
    <cellStyle name="Total 9 5 2 12" xfId="27411" xr:uid="{00000000-0005-0000-0000-0000186B0000}"/>
    <cellStyle name="Total 9 5 2 12 2" xfId="27412" xr:uid="{00000000-0005-0000-0000-0000196B0000}"/>
    <cellStyle name="Total 9 5 2 13" xfId="27413" xr:uid="{00000000-0005-0000-0000-00001A6B0000}"/>
    <cellStyle name="Total 9 5 2 13 2" xfId="27414" xr:uid="{00000000-0005-0000-0000-00001B6B0000}"/>
    <cellStyle name="Total 9 5 2 14" xfId="27415" xr:uid="{00000000-0005-0000-0000-00001C6B0000}"/>
    <cellStyle name="Total 9 5 2 14 2" xfId="27416" xr:uid="{00000000-0005-0000-0000-00001D6B0000}"/>
    <cellStyle name="Total 9 5 2 15" xfId="27417" xr:uid="{00000000-0005-0000-0000-00001E6B0000}"/>
    <cellStyle name="Total 9 5 2 15 2" xfId="27418" xr:uid="{00000000-0005-0000-0000-00001F6B0000}"/>
    <cellStyle name="Total 9 5 2 16" xfId="27419" xr:uid="{00000000-0005-0000-0000-0000206B0000}"/>
    <cellStyle name="Total 9 5 2 16 2" xfId="27420" xr:uid="{00000000-0005-0000-0000-0000216B0000}"/>
    <cellStyle name="Total 9 5 2 17" xfId="27421" xr:uid="{00000000-0005-0000-0000-0000226B0000}"/>
    <cellStyle name="Total 9 5 2 17 2" xfId="27422" xr:uid="{00000000-0005-0000-0000-0000236B0000}"/>
    <cellStyle name="Total 9 5 2 18" xfId="27423" xr:uid="{00000000-0005-0000-0000-0000246B0000}"/>
    <cellStyle name="Total 9 5 2 18 2" xfId="27424" xr:uid="{00000000-0005-0000-0000-0000256B0000}"/>
    <cellStyle name="Total 9 5 2 19" xfId="27425" xr:uid="{00000000-0005-0000-0000-0000266B0000}"/>
    <cellStyle name="Total 9 5 2 2" xfId="27426" xr:uid="{00000000-0005-0000-0000-0000276B0000}"/>
    <cellStyle name="Total 9 5 2 2 2" xfId="27427" xr:uid="{00000000-0005-0000-0000-0000286B0000}"/>
    <cellStyle name="Total 9 5 2 3" xfId="27428" xr:uid="{00000000-0005-0000-0000-0000296B0000}"/>
    <cellStyle name="Total 9 5 2 3 2" xfId="27429" xr:uid="{00000000-0005-0000-0000-00002A6B0000}"/>
    <cellStyle name="Total 9 5 2 4" xfId="27430" xr:uid="{00000000-0005-0000-0000-00002B6B0000}"/>
    <cellStyle name="Total 9 5 2 4 2" xfId="27431" xr:uid="{00000000-0005-0000-0000-00002C6B0000}"/>
    <cellStyle name="Total 9 5 2 5" xfId="27432" xr:uid="{00000000-0005-0000-0000-00002D6B0000}"/>
    <cellStyle name="Total 9 5 2 5 2" xfId="27433" xr:uid="{00000000-0005-0000-0000-00002E6B0000}"/>
    <cellStyle name="Total 9 5 2 6" xfId="27434" xr:uid="{00000000-0005-0000-0000-00002F6B0000}"/>
    <cellStyle name="Total 9 5 2 6 2" xfId="27435" xr:uid="{00000000-0005-0000-0000-0000306B0000}"/>
    <cellStyle name="Total 9 5 2 7" xfId="27436" xr:uid="{00000000-0005-0000-0000-0000316B0000}"/>
    <cellStyle name="Total 9 5 2 7 2" xfId="27437" xr:uid="{00000000-0005-0000-0000-0000326B0000}"/>
    <cellStyle name="Total 9 5 2 8" xfId="27438" xr:uid="{00000000-0005-0000-0000-0000336B0000}"/>
    <cellStyle name="Total 9 5 2 8 2" xfId="27439" xr:uid="{00000000-0005-0000-0000-0000346B0000}"/>
    <cellStyle name="Total 9 5 2 9" xfId="27440" xr:uid="{00000000-0005-0000-0000-0000356B0000}"/>
    <cellStyle name="Total 9 5 2 9 2" xfId="27441" xr:uid="{00000000-0005-0000-0000-0000366B0000}"/>
    <cellStyle name="Total 9 5 20" xfId="27442" xr:uid="{00000000-0005-0000-0000-0000376B0000}"/>
    <cellStyle name="Total 9 5 3" xfId="27443" xr:uid="{00000000-0005-0000-0000-0000386B0000}"/>
    <cellStyle name="Total 9 5 3 10" xfId="27444" xr:uid="{00000000-0005-0000-0000-0000396B0000}"/>
    <cellStyle name="Total 9 5 3 10 2" xfId="27445" xr:uid="{00000000-0005-0000-0000-00003A6B0000}"/>
    <cellStyle name="Total 9 5 3 11" xfId="27446" xr:uid="{00000000-0005-0000-0000-00003B6B0000}"/>
    <cellStyle name="Total 9 5 3 11 2" xfId="27447" xr:uid="{00000000-0005-0000-0000-00003C6B0000}"/>
    <cellStyle name="Total 9 5 3 12" xfId="27448" xr:uid="{00000000-0005-0000-0000-00003D6B0000}"/>
    <cellStyle name="Total 9 5 3 12 2" xfId="27449" xr:uid="{00000000-0005-0000-0000-00003E6B0000}"/>
    <cellStyle name="Total 9 5 3 13" xfId="27450" xr:uid="{00000000-0005-0000-0000-00003F6B0000}"/>
    <cellStyle name="Total 9 5 3 13 2" xfId="27451" xr:uid="{00000000-0005-0000-0000-0000406B0000}"/>
    <cellStyle name="Total 9 5 3 14" xfId="27452" xr:uid="{00000000-0005-0000-0000-0000416B0000}"/>
    <cellStyle name="Total 9 5 3 14 2" xfId="27453" xr:uid="{00000000-0005-0000-0000-0000426B0000}"/>
    <cellStyle name="Total 9 5 3 15" xfId="27454" xr:uid="{00000000-0005-0000-0000-0000436B0000}"/>
    <cellStyle name="Total 9 5 3 15 2" xfId="27455" xr:uid="{00000000-0005-0000-0000-0000446B0000}"/>
    <cellStyle name="Total 9 5 3 16" xfId="27456" xr:uid="{00000000-0005-0000-0000-0000456B0000}"/>
    <cellStyle name="Total 9 5 3 16 2" xfId="27457" xr:uid="{00000000-0005-0000-0000-0000466B0000}"/>
    <cellStyle name="Total 9 5 3 17" xfId="27458" xr:uid="{00000000-0005-0000-0000-0000476B0000}"/>
    <cellStyle name="Total 9 5 3 17 2" xfId="27459" xr:uid="{00000000-0005-0000-0000-0000486B0000}"/>
    <cellStyle name="Total 9 5 3 18" xfId="27460" xr:uid="{00000000-0005-0000-0000-0000496B0000}"/>
    <cellStyle name="Total 9 5 3 2" xfId="27461" xr:uid="{00000000-0005-0000-0000-00004A6B0000}"/>
    <cellStyle name="Total 9 5 3 2 2" xfId="27462" xr:uid="{00000000-0005-0000-0000-00004B6B0000}"/>
    <cellStyle name="Total 9 5 3 3" xfId="27463" xr:uid="{00000000-0005-0000-0000-00004C6B0000}"/>
    <cellStyle name="Total 9 5 3 3 2" xfId="27464" xr:uid="{00000000-0005-0000-0000-00004D6B0000}"/>
    <cellStyle name="Total 9 5 3 4" xfId="27465" xr:uid="{00000000-0005-0000-0000-00004E6B0000}"/>
    <cellStyle name="Total 9 5 3 4 2" xfId="27466" xr:uid="{00000000-0005-0000-0000-00004F6B0000}"/>
    <cellStyle name="Total 9 5 3 5" xfId="27467" xr:uid="{00000000-0005-0000-0000-0000506B0000}"/>
    <cellStyle name="Total 9 5 3 5 2" xfId="27468" xr:uid="{00000000-0005-0000-0000-0000516B0000}"/>
    <cellStyle name="Total 9 5 3 6" xfId="27469" xr:uid="{00000000-0005-0000-0000-0000526B0000}"/>
    <cellStyle name="Total 9 5 3 6 2" xfId="27470" xr:uid="{00000000-0005-0000-0000-0000536B0000}"/>
    <cellStyle name="Total 9 5 3 7" xfId="27471" xr:uid="{00000000-0005-0000-0000-0000546B0000}"/>
    <cellStyle name="Total 9 5 3 7 2" xfId="27472" xr:uid="{00000000-0005-0000-0000-0000556B0000}"/>
    <cellStyle name="Total 9 5 3 8" xfId="27473" xr:uid="{00000000-0005-0000-0000-0000566B0000}"/>
    <cellStyle name="Total 9 5 3 8 2" xfId="27474" xr:uid="{00000000-0005-0000-0000-0000576B0000}"/>
    <cellStyle name="Total 9 5 3 9" xfId="27475" xr:uid="{00000000-0005-0000-0000-0000586B0000}"/>
    <cellStyle name="Total 9 5 3 9 2" xfId="27476" xr:uid="{00000000-0005-0000-0000-0000596B0000}"/>
    <cellStyle name="Total 9 5 4" xfId="27477" xr:uid="{00000000-0005-0000-0000-00005A6B0000}"/>
    <cellStyle name="Total 9 5 4 10" xfId="27478" xr:uid="{00000000-0005-0000-0000-00005B6B0000}"/>
    <cellStyle name="Total 9 5 4 10 2" xfId="27479" xr:uid="{00000000-0005-0000-0000-00005C6B0000}"/>
    <cellStyle name="Total 9 5 4 11" xfId="27480" xr:uid="{00000000-0005-0000-0000-00005D6B0000}"/>
    <cellStyle name="Total 9 5 4 11 2" xfId="27481" xr:uid="{00000000-0005-0000-0000-00005E6B0000}"/>
    <cellStyle name="Total 9 5 4 12" xfId="27482" xr:uid="{00000000-0005-0000-0000-00005F6B0000}"/>
    <cellStyle name="Total 9 5 4 12 2" xfId="27483" xr:uid="{00000000-0005-0000-0000-0000606B0000}"/>
    <cellStyle name="Total 9 5 4 13" xfId="27484" xr:uid="{00000000-0005-0000-0000-0000616B0000}"/>
    <cellStyle name="Total 9 5 4 13 2" xfId="27485" xr:uid="{00000000-0005-0000-0000-0000626B0000}"/>
    <cellStyle name="Total 9 5 4 14" xfId="27486" xr:uid="{00000000-0005-0000-0000-0000636B0000}"/>
    <cellStyle name="Total 9 5 4 14 2" xfId="27487" xr:uid="{00000000-0005-0000-0000-0000646B0000}"/>
    <cellStyle name="Total 9 5 4 15" xfId="27488" xr:uid="{00000000-0005-0000-0000-0000656B0000}"/>
    <cellStyle name="Total 9 5 4 15 2" xfId="27489" xr:uid="{00000000-0005-0000-0000-0000666B0000}"/>
    <cellStyle name="Total 9 5 4 16" xfId="27490" xr:uid="{00000000-0005-0000-0000-0000676B0000}"/>
    <cellStyle name="Total 9 5 4 2" xfId="27491" xr:uid="{00000000-0005-0000-0000-0000686B0000}"/>
    <cellStyle name="Total 9 5 4 2 2" xfId="27492" xr:uid="{00000000-0005-0000-0000-0000696B0000}"/>
    <cellStyle name="Total 9 5 4 3" xfId="27493" xr:uid="{00000000-0005-0000-0000-00006A6B0000}"/>
    <cellStyle name="Total 9 5 4 3 2" xfId="27494" xr:uid="{00000000-0005-0000-0000-00006B6B0000}"/>
    <cellStyle name="Total 9 5 4 4" xfId="27495" xr:uid="{00000000-0005-0000-0000-00006C6B0000}"/>
    <cellStyle name="Total 9 5 4 4 2" xfId="27496" xr:uid="{00000000-0005-0000-0000-00006D6B0000}"/>
    <cellStyle name="Total 9 5 4 5" xfId="27497" xr:uid="{00000000-0005-0000-0000-00006E6B0000}"/>
    <cellStyle name="Total 9 5 4 5 2" xfId="27498" xr:uid="{00000000-0005-0000-0000-00006F6B0000}"/>
    <cellStyle name="Total 9 5 4 6" xfId="27499" xr:uid="{00000000-0005-0000-0000-0000706B0000}"/>
    <cellStyle name="Total 9 5 4 6 2" xfId="27500" xr:uid="{00000000-0005-0000-0000-0000716B0000}"/>
    <cellStyle name="Total 9 5 4 7" xfId="27501" xr:uid="{00000000-0005-0000-0000-0000726B0000}"/>
    <cellStyle name="Total 9 5 4 7 2" xfId="27502" xr:uid="{00000000-0005-0000-0000-0000736B0000}"/>
    <cellStyle name="Total 9 5 4 8" xfId="27503" xr:uid="{00000000-0005-0000-0000-0000746B0000}"/>
    <cellStyle name="Total 9 5 4 8 2" xfId="27504" xr:uid="{00000000-0005-0000-0000-0000756B0000}"/>
    <cellStyle name="Total 9 5 4 9" xfId="27505" xr:uid="{00000000-0005-0000-0000-0000766B0000}"/>
    <cellStyle name="Total 9 5 4 9 2" xfId="27506" xr:uid="{00000000-0005-0000-0000-0000776B0000}"/>
    <cellStyle name="Total 9 5 5" xfId="27507" xr:uid="{00000000-0005-0000-0000-0000786B0000}"/>
    <cellStyle name="Total 9 5 5 10" xfId="27508" xr:uid="{00000000-0005-0000-0000-0000796B0000}"/>
    <cellStyle name="Total 9 5 5 10 2" xfId="27509" xr:uid="{00000000-0005-0000-0000-00007A6B0000}"/>
    <cellStyle name="Total 9 5 5 11" xfId="27510" xr:uid="{00000000-0005-0000-0000-00007B6B0000}"/>
    <cellStyle name="Total 9 5 5 11 2" xfId="27511" xr:uid="{00000000-0005-0000-0000-00007C6B0000}"/>
    <cellStyle name="Total 9 5 5 12" xfId="27512" xr:uid="{00000000-0005-0000-0000-00007D6B0000}"/>
    <cellStyle name="Total 9 5 5 12 2" xfId="27513" xr:uid="{00000000-0005-0000-0000-00007E6B0000}"/>
    <cellStyle name="Total 9 5 5 13" xfId="27514" xr:uid="{00000000-0005-0000-0000-00007F6B0000}"/>
    <cellStyle name="Total 9 5 5 13 2" xfId="27515" xr:uid="{00000000-0005-0000-0000-0000806B0000}"/>
    <cellStyle name="Total 9 5 5 14" xfId="27516" xr:uid="{00000000-0005-0000-0000-0000816B0000}"/>
    <cellStyle name="Total 9 5 5 14 2" xfId="27517" xr:uid="{00000000-0005-0000-0000-0000826B0000}"/>
    <cellStyle name="Total 9 5 5 15" xfId="27518" xr:uid="{00000000-0005-0000-0000-0000836B0000}"/>
    <cellStyle name="Total 9 5 5 15 2" xfId="27519" xr:uid="{00000000-0005-0000-0000-0000846B0000}"/>
    <cellStyle name="Total 9 5 5 16" xfId="27520" xr:uid="{00000000-0005-0000-0000-0000856B0000}"/>
    <cellStyle name="Total 9 5 5 2" xfId="27521" xr:uid="{00000000-0005-0000-0000-0000866B0000}"/>
    <cellStyle name="Total 9 5 5 2 2" xfId="27522" xr:uid="{00000000-0005-0000-0000-0000876B0000}"/>
    <cellStyle name="Total 9 5 5 3" xfId="27523" xr:uid="{00000000-0005-0000-0000-0000886B0000}"/>
    <cellStyle name="Total 9 5 5 3 2" xfId="27524" xr:uid="{00000000-0005-0000-0000-0000896B0000}"/>
    <cellStyle name="Total 9 5 5 4" xfId="27525" xr:uid="{00000000-0005-0000-0000-00008A6B0000}"/>
    <cellStyle name="Total 9 5 5 4 2" xfId="27526" xr:uid="{00000000-0005-0000-0000-00008B6B0000}"/>
    <cellStyle name="Total 9 5 5 5" xfId="27527" xr:uid="{00000000-0005-0000-0000-00008C6B0000}"/>
    <cellStyle name="Total 9 5 5 5 2" xfId="27528" xr:uid="{00000000-0005-0000-0000-00008D6B0000}"/>
    <cellStyle name="Total 9 5 5 6" xfId="27529" xr:uid="{00000000-0005-0000-0000-00008E6B0000}"/>
    <cellStyle name="Total 9 5 5 6 2" xfId="27530" xr:uid="{00000000-0005-0000-0000-00008F6B0000}"/>
    <cellStyle name="Total 9 5 5 7" xfId="27531" xr:uid="{00000000-0005-0000-0000-0000906B0000}"/>
    <cellStyle name="Total 9 5 5 7 2" xfId="27532" xr:uid="{00000000-0005-0000-0000-0000916B0000}"/>
    <cellStyle name="Total 9 5 5 8" xfId="27533" xr:uid="{00000000-0005-0000-0000-0000926B0000}"/>
    <cellStyle name="Total 9 5 5 8 2" xfId="27534" xr:uid="{00000000-0005-0000-0000-0000936B0000}"/>
    <cellStyle name="Total 9 5 5 9" xfId="27535" xr:uid="{00000000-0005-0000-0000-0000946B0000}"/>
    <cellStyle name="Total 9 5 5 9 2" xfId="27536" xr:uid="{00000000-0005-0000-0000-0000956B0000}"/>
    <cellStyle name="Total 9 5 6" xfId="27537" xr:uid="{00000000-0005-0000-0000-0000966B0000}"/>
    <cellStyle name="Total 9 5 6 10" xfId="27538" xr:uid="{00000000-0005-0000-0000-0000976B0000}"/>
    <cellStyle name="Total 9 5 6 10 2" xfId="27539" xr:uid="{00000000-0005-0000-0000-0000986B0000}"/>
    <cellStyle name="Total 9 5 6 11" xfId="27540" xr:uid="{00000000-0005-0000-0000-0000996B0000}"/>
    <cellStyle name="Total 9 5 6 11 2" xfId="27541" xr:uid="{00000000-0005-0000-0000-00009A6B0000}"/>
    <cellStyle name="Total 9 5 6 12" xfId="27542" xr:uid="{00000000-0005-0000-0000-00009B6B0000}"/>
    <cellStyle name="Total 9 5 6 12 2" xfId="27543" xr:uid="{00000000-0005-0000-0000-00009C6B0000}"/>
    <cellStyle name="Total 9 5 6 13" xfId="27544" xr:uid="{00000000-0005-0000-0000-00009D6B0000}"/>
    <cellStyle name="Total 9 5 6 13 2" xfId="27545" xr:uid="{00000000-0005-0000-0000-00009E6B0000}"/>
    <cellStyle name="Total 9 5 6 14" xfId="27546" xr:uid="{00000000-0005-0000-0000-00009F6B0000}"/>
    <cellStyle name="Total 9 5 6 14 2" xfId="27547" xr:uid="{00000000-0005-0000-0000-0000A06B0000}"/>
    <cellStyle name="Total 9 5 6 15" xfId="27548" xr:uid="{00000000-0005-0000-0000-0000A16B0000}"/>
    <cellStyle name="Total 9 5 6 2" xfId="27549" xr:uid="{00000000-0005-0000-0000-0000A26B0000}"/>
    <cellStyle name="Total 9 5 6 2 2" xfId="27550" xr:uid="{00000000-0005-0000-0000-0000A36B0000}"/>
    <cellStyle name="Total 9 5 6 3" xfId="27551" xr:uid="{00000000-0005-0000-0000-0000A46B0000}"/>
    <cellStyle name="Total 9 5 6 3 2" xfId="27552" xr:uid="{00000000-0005-0000-0000-0000A56B0000}"/>
    <cellStyle name="Total 9 5 6 4" xfId="27553" xr:uid="{00000000-0005-0000-0000-0000A66B0000}"/>
    <cellStyle name="Total 9 5 6 4 2" xfId="27554" xr:uid="{00000000-0005-0000-0000-0000A76B0000}"/>
    <cellStyle name="Total 9 5 6 5" xfId="27555" xr:uid="{00000000-0005-0000-0000-0000A86B0000}"/>
    <cellStyle name="Total 9 5 6 5 2" xfId="27556" xr:uid="{00000000-0005-0000-0000-0000A96B0000}"/>
    <cellStyle name="Total 9 5 6 6" xfId="27557" xr:uid="{00000000-0005-0000-0000-0000AA6B0000}"/>
    <cellStyle name="Total 9 5 6 6 2" xfId="27558" xr:uid="{00000000-0005-0000-0000-0000AB6B0000}"/>
    <cellStyle name="Total 9 5 6 7" xfId="27559" xr:uid="{00000000-0005-0000-0000-0000AC6B0000}"/>
    <cellStyle name="Total 9 5 6 7 2" xfId="27560" xr:uid="{00000000-0005-0000-0000-0000AD6B0000}"/>
    <cellStyle name="Total 9 5 6 8" xfId="27561" xr:uid="{00000000-0005-0000-0000-0000AE6B0000}"/>
    <cellStyle name="Total 9 5 6 8 2" xfId="27562" xr:uid="{00000000-0005-0000-0000-0000AF6B0000}"/>
    <cellStyle name="Total 9 5 6 9" xfId="27563" xr:uid="{00000000-0005-0000-0000-0000B06B0000}"/>
    <cellStyle name="Total 9 5 6 9 2" xfId="27564" xr:uid="{00000000-0005-0000-0000-0000B16B0000}"/>
    <cellStyle name="Total 9 5 7" xfId="27565" xr:uid="{00000000-0005-0000-0000-0000B26B0000}"/>
    <cellStyle name="Total 9 5 7 2" xfId="27566" xr:uid="{00000000-0005-0000-0000-0000B36B0000}"/>
    <cellStyle name="Total 9 5 8" xfId="27567" xr:uid="{00000000-0005-0000-0000-0000B46B0000}"/>
    <cellStyle name="Total 9 5 8 2" xfId="27568" xr:uid="{00000000-0005-0000-0000-0000B56B0000}"/>
    <cellStyle name="Total 9 5 9" xfId="27569" xr:uid="{00000000-0005-0000-0000-0000B66B0000}"/>
    <cellStyle name="Total 9 5 9 2" xfId="27570" xr:uid="{00000000-0005-0000-0000-0000B76B0000}"/>
    <cellStyle name="Total 9 6" xfId="27571" xr:uid="{00000000-0005-0000-0000-0000B86B0000}"/>
    <cellStyle name="Total 9 6 10" xfId="27572" xr:uid="{00000000-0005-0000-0000-0000B96B0000}"/>
    <cellStyle name="Total 9 6 10 2" xfId="27573" xr:uid="{00000000-0005-0000-0000-0000BA6B0000}"/>
    <cellStyle name="Total 9 6 11" xfId="27574" xr:uid="{00000000-0005-0000-0000-0000BB6B0000}"/>
    <cellStyle name="Total 9 6 11 2" xfId="27575" xr:uid="{00000000-0005-0000-0000-0000BC6B0000}"/>
    <cellStyle name="Total 9 6 12" xfId="27576" xr:uid="{00000000-0005-0000-0000-0000BD6B0000}"/>
    <cellStyle name="Total 9 6 12 2" xfId="27577" xr:uid="{00000000-0005-0000-0000-0000BE6B0000}"/>
    <cellStyle name="Total 9 6 13" xfId="27578" xr:uid="{00000000-0005-0000-0000-0000BF6B0000}"/>
    <cellStyle name="Total 9 6 13 2" xfId="27579" xr:uid="{00000000-0005-0000-0000-0000C06B0000}"/>
    <cellStyle name="Total 9 6 14" xfId="27580" xr:uid="{00000000-0005-0000-0000-0000C16B0000}"/>
    <cellStyle name="Total 9 6 14 2" xfId="27581" xr:uid="{00000000-0005-0000-0000-0000C26B0000}"/>
    <cellStyle name="Total 9 6 15" xfId="27582" xr:uid="{00000000-0005-0000-0000-0000C36B0000}"/>
    <cellStyle name="Total 9 6 15 2" xfId="27583" xr:uid="{00000000-0005-0000-0000-0000C46B0000}"/>
    <cellStyle name="Total 9 6 16" xfId="27584" xr:uid="{00000000-0005-0000-0000-0000C56B0000}"/>
    <cellStyle name="Total 9 6 16 2" xfId="27585" xr:uid="{00000000-0005-0000-0000-0000C66B0000}"/>
    <cellStyle name="Total 9 6 17" xfId="27586" xr:uid="{00000000-0005-0000-0000-0000C76B0000}"/>
    <cellStyle name="Total 9 6 17 2" xfId="27587" xr:uid="{00000000-0005-0000-0000-0000C86B0000}"/>
    <cellStyle name="Total 9 6 18" xfId="27588" xr:uid="{00000000-0005-0000-0000-0000C96B0000}"/>
    <cellStyle name="Total 9 6 18 2" xfId="27589" xr:uid="{00000000-0005-0000-0000-0000CA6B0000}"/>
    <cellStyle name="Total 9 6 19" xfId="27590" xr:uid="{00000000-0005-0000-0000-0000CB6B0000}"/>
    <cellStyle name="Total 9 6 2" xfId="27591" xr:uid="{00000000-0005-0000-0000-0000CC6B0000}"/>
    <cellStyle name="Total 9 6 2 10" xfId="27592" xr:uid="{00000000-0005-0000-0000-0000CD6B0000}"/>
    <cellStyle name="Total 9 6 2 10 2" xfId="27593" xr:uid="{00000000-0005-0000-0000-0000CE6B0000}"/>
    <cellStyle name="Total 9 6 2 11" xfId="27594" xr:uid="{00000000-0005-0000-0000-0000CF6B0000}"/>
    <cellStyle name="Total 9 6 2 11 2" xfId="27595" xr:uid="{00000000-0005-0000-0000-0000D06B0000}"/>
    <cellStyle name="Total 9 6 2 12" xfId="27596" xr:uid="{00000000-0005-0000-0000-0000D16B0000}"/>
    <cellStyle name="Total 9 6 2 12 2" xfId="27597" xr:uid="{00000000-0005-0000-0000-0000D26B0000}"/>
    <cellStyle name="Total 9 6 2 13" xfId="27598" xr:uid="{00000000-0005-0000-0000-0000D36B0000}"/>
    <cellStyle name="Total 9 6 2 13 2" xfId="27599" xr:uid="{00000000-0005-0000-0000-0000D46B0000}"/>
    <cellStyle name="Total 9 6 2 14" xfId="27600" xr:uid="{00000000-0005-0000-0000-0000D56B0000}"/>
    <cellStyle name="Total 9 6 2 14 2" xfId="27601" xr:uid="{00000000-0005-0000-0000-0000D66B0000}"/>
    <cellStyle name="Total 9 6 2 15" xfId="27602" xr:uid="{00000000-0005-0000-0000-0000D76B0000}"/>
    <cellStyle name="Total 9 6 2 15 2" xfId="27603" xr:uid="{00000000-0005-0000-0000-0000D86B0000}"/>
    <cellStyle name="Total 9 6 2 16" xfId="27604" xr:uid="{00000000-0005-0000-0000-0000D96B0000}"/>
    <cellStyle name="Total 9 6 2 16 2" xfId="27605" xr:uid="{00000000-0005-0000-0000-0000DA6B0000}"/>
    <cellStyle name="Total 9 6 2 17" xfId="27606" xr:uid="{00000000-0005-0000-0000-0000DB6B0000}"/>
    <cellStyle name="Total 9 6 2 17 2" xfId="27607" xr:uid="{00000000-0005-0000-0000-0000DC6B0000}"/>
    <cellStyle name="Total 9 6 2 18" xfId="27608" xr:uid="{00000000-0005-0000-0000-0000DD6B0000}"/>
    <cellStyle name="Total 9 6 2 2" xfId="27609" xr:uid="{00000000-0005-0000-0000-0000DE6B0000}"/>
    <cellStyle name="Total 9 6 2 2 2" xfId="27610" xr:uid="{00000000-0005-0000-0000-0000DF6B0000}"/>
    <cellStyle name="Total 9 6 2 3" xfId="27611" xr:uid="{00000000-0005-0000-0000-0000E06B0000}"/>
    <cellStyle name="Total 9 6 2 3 2" xfId="27612" xr:uid="{00000000-0005-0000-0000-0000E16B0000}"/>
    <cellStyle name="Total 9 6 2 4" xfId="27613" xr:uid="{00000000-0005-0000-0000-0000E26B0000}"/>
    <cellStyle name="Total 9 6 2 4 2" xfId="27614" xr:uid="{00000000-0005-0000-0000-0000E36B0000}"/>
    <cellStyle name="Total 9 6 2 5" xfId="27615" xr:uid="{00000000-0005-0000-0000-0000E46B0000}"/>
    <cellStyle name="Total 9 6 2 5 2" xfId="27616" xr:uid="{00000000-0005-0000-0000-0000E56B0000}"/>
    <cellStyle name="Total 9 6 2 6" xfId="27617" xr:uid="{00000000-0005-0000-0000-0000E66B0000}"/>
    <cellStyle name="Total 9 6 2 6 2" xfId="27618" xr:uid="{00000000-0005-0000-0000-0000E76B0000}"/>
    <cellStyle name="Total 9 6 2 7" xfId="27619" xr:uid="{00000000-0005-0000-0000-0000E86B0000}"/>
    <cellStyle name="Total 9 6 2 7 2" xfId="27620" xr:uid="{00000000-0005-0000-0000-0000E96B0000}"/>
    <cellStyle name="Total 9 6 2 8" xfId="27621" xr:uid="{00000000-0005-0000-0000-0000EA6B0000}"/>
    <cellStyle name="Total 9 6 2 8 2" xfId="27622" xr:uid="{00000000-0005-0000-0000-0000EB6B0000}"/>
    <cellStyle name="Total 9 6 2 9" xfId="27623" xr:uid="{00000000-0005-0000-0000-0000EC6B0000}"/>
    <cellStyle name="Total 9 6 2 9 2" xfId="27624" xr:uid="{00000000-0005-0000-0000-0000ED6B0000}"/>
    <cellStyle name="Total 9 6 3" xfId="27625" xr:uid="{00000000-0005-0000-0000-0000EE6B0000}"/>
    <cellStyle name="Total 9 6 3 10" xfId="27626" xr:uid="{00000000-0005-0000-0000-0000EF6B0000}"/>
    <cellStyle name="Total 9 6 3 10 2" xfId="27627" xr:uid="{00000000-0005-0000-0000-0000F06B0000}"/>
    <cellStyle name="Total 9 6 3 11" xfId="27628" xr:uid="{00000000-0005-0000-0000-0000F16B0000}"/>
    <cellStyle name="Total 9 6 3 11 2" xfId="27629" xr:uid="{00000000-0005-0000-0000-0000F26B0000}"/>
    <cellStyle name="Total 9 6 3 12" xfId="27630" xr:uid="{00000000-0005-0000-0000-0000F36B0000}"/>
    <cellStyle name="Total 9 6 3 12 2" xfId="27631" xr:uid="{00000000-0005-0000-0000-0000F46B0000}"/>
    <cellStyle name="Total 9 6 3 13" xfId="27632" xr:uid="{00000000-0005-0000-0000-0000F56B0000}"/>
    <cellStyle name="Total 9 6 3 13 2" xfId="27633" xr:uid="{00000000-0005-0000-0000-0000F66B0000}"/>
    <cellStyle name="Total 9 6 3 14" xfId="27634" xr:uid="{00000000-0005-0000-0000-0000F76B0000}"/>
    <cellStyle name="Total 9 6 3 14 2" xfId="27635" xr:uid="{00000000-0005-0000-0000-0000F86B0000}"/>
    <cellStyle name="Total 9 6 3 15" xfId="27636" xr:uid="{00000000-0005-0000-0000-0000F96B0000}"/>
    <cellStyle name="Total 9 6 3 15 2" xfId="27637" xr:uid="{00000000-0005-0000-0000-0000FA6B0000}"/>
    <cellStyle name="Total 9 6 3 16" xfId="27638" xr:uid="{00000000-0005-0000-0000-0000FB6B0000}"/>
    <cellStyle name="Total 9 6 3 2" xfId="27639" xr:uid="{00000000-0005-0000-0000-0000FC6B0000}"/>
    <cellStyle name="Total 9 6 3 2 2" xfId="27640" xr:uid="{00000000-0005-0000-0000-0000FD6B0000}"/>
    <cellStyle name="Total 9 6 3 3" xfId="27641" xr:uid="{00000000-0005-0000-0000-0000FE6B0000}"/>
    <cellStyle name="Total 9 6 3 3 2" xfId="27642" xr:uid="{00000000-0005-0000-0000-0000FF6B0000}"/>
    <cellStyle name="Total 9 6 3 4" xfId="27643" xr:uid="{00000000-0005-0000-0000-0000006C0000}"/>
    <cellStyle name="Total 9 6 3 4 2" xfId="27644" xr:uid="{00000000-0005-0000-0000-0000016C0000}"/>
    <cellStyle name="Total 9 6 3 5" xfId="27645" xr:uid="{00000000-0005-0000-0000-0000026C0000}"/>
    <cellStyle name="Total 9 6 3 5 2" xfId="27646" xr:uid="{00000000-0005-0000-0000-0000036C0000}"/>
    <cellStyle name="Total 9 6 3 6" xfId="27647" xr:uid="{00000000-0005-0000-0000-0000046C0000}"/>
    <cellStyle name="Total 9 6 3 6 2" xfId="27648" xr:uid="{00000000-0005-0000-0000-0000056C0000}"/>
    <cellStyle name="Total 9 6 3 7" xfId="27649" xr:uid="{00000000-0005-0000-0000-0000066C0000}"/>
    <cellStyle name="Total 9 6 3 7 2" xfId="27650" xr:uid="{00000000-0005-0000-0000-0000076C0000}"/>
    <cellStyle name="Total 9 6 3 8" xfId="27651" xr:uid="{00000000-0005-0000-0000-0000086C0000}"/>
    <cellStyle name="Total 9 6 3 8 2" xfId="27652" xr:uid="{00000000-0005-0000-0000-0000096C0000}"/>
    <cellStyle name="Total 9 6 3 9" xfId="27653" xr:uid="{00000000-0005-0000-0000-00000A6C0000}"/>
    <cellStyle name="Total 9 6 3 9 2" xfId="27654" xr:uid="{00000000-0005-0000-0000-00000B6C0000}"/>
    <cellStyle name="Total 9 6 4" xfId="27655" xr:uid="{00000000-0005-0000-0000-00000C6C0000}"/>
    <cellStyle name="Total 9 6 4 10" xfId="27656" xr:uid="{00000000-0005-0000-0000-00000D6C0000}"/>
    <cellStyle name="Total 9 6 4 10 2" xfId="27657" xr:uid="{00000000-0005-0000-0000-00000E6C0000}"/>
    <cellStyle name="Total 9 6 4 11" xfId="27658" xr:uid="{00000000-0005-0000-0000-00000F6C0000}"/>
    <cellStyle name="Total 9 6 4 11 2" xfId="27659" xr:uid="{00000000-0005-0000-0000-0000106C0000}"/>
    <cellStyle name="Total 9 6 4 12" xfId="27660" xr:uid="{00000000-0005-0000-0000-0000116C0000}"/>
    <cellStyle name="Total 9 6 4 12 2" xfId="27661" xr:uid="{00000000-0005-0000-0000-0000126C0000}"/>
    <cellStyle name="Total 9 6 4 13" xfId="27662" xr:uid="{00000000-0005-0000-0000-0000136C0000}"/>
    <cellStyle name="Total 9 6 4 13 2" xfId="27663" xr:uid="{00000000-0005-0000-0000-0000146C0000}"/>
    <cellStyle name="Total 9 6 4 14" xfId="27664" xr:uid="{00000000-0005-0000-0000-0000156C0000}"/>
    <cellStyle name="Total 9 6 4 14 2" xfId="27665" xr:uid="{00000000-0005-0000-0000-0000166C0000}"/>
    <cellStyle name="Total 9 6 4 15" xfId="27666" xr:uid="{00000000-0005-0000-0000-0000176C0000}"/>
    <cellStyle name="Total 9 6 4 15 2" xfId="27667" xr:uid="{00000000-0005-0000-0000-0000186C0000}"/>
    <cellStyle name="Total 9 6 4 16" xfId="27668" xr:uid="{00000000-0005-0000-0000-0000196C0000}"/>
    <cellStyle name="Total 9 6 4 2" xfId="27669" xr:uid="{00000000-0005-0000-0000-00001A6C0000}"/>
    <cellStyle name="Total 9 6 4 2 2" xfId="27670" xr:uid="{00000000-0005-0000-0000-00001B6C0000}"/>
    <cellStyle name="Total 9 6 4 3" xfId="27671" xr:uid="{00000000-0005-0000-0000-00001C6C0000}"/>
    <cellStyle name="Total 9 6 4 3 2" xfId="27672" xr:uid="{00000000-0005-0000-0000-00001D6C0000}"/>
    <cellStyle name="Total 9 6 4 4" xfId="27673" xr:uid="{00000000-0005-0000-0000-00001E6C0000}"/>
    <cellStyle name="Total 9 6 4 4 2" xfId="27674" xr:uid="{00000000-0005-0000-0000-00001F6C0000}"/>
    <cellStyle name="Total 9 6 4 5" xfId="27675" xr:uid="{00000000-0005-0000-0000-0000206C0000}"/>
    <cellStyle name="Total 9 6 4 5 2" xfId="27676" xr:uid="{00000000-0005-0000-0000-0000216C0000}"/>
    <cellStyle name="Total 9 6 4 6" xfId="27677" xr:uid="{00000000-0005-0000-0000-0000226C0000}"/>
    <cellStyle name="Total 9 6 4 6 2" xfId="27678" xr:uid="{00000000-0005-0000-0000-0000236C0000}"/>
    <cellStyle name="Total 9 6 4 7" xfId="27679" xr:uid="{00000000-0005-0000-0000-0000246C0000}"/>
    <cellStyle name="Total 9 6 4 7 2" xfId="27680" xr:uid="{00000000-0005-0000-0000-0000256C0000}"/>
    <cellStyle name="Total 9 6 4 8" xfId="27681" xr:uid="{00000000-0005-0000-0000-0000266C0000}"/>
    <cellStyle name="Total 9 6 4 8 2" xfId="27682" xr:uid="{00000000-0005-0000-0000-0000276C0000}"/>
    <cellStyle name="Total 9 6 4 9" xfId="27683" xr:uid="{00000000-0005-0000-0000-0000286C0000}"/>
    <cellStyle name="Total 9 6 4 9 2" xfId="27684" xr:uid="{00000000-0005-0000-0000-0000296C0000}"/>
    <cellStyle name="Total 9 6 5" xfId="27685" xr:uid="{00000000-0005-0000-0000-00002A6C0000}"/>
    <cellStyle name="Total 9 6 5 10" xfId="27686" xr:uid="{00000000-0005-0000-0000-00002B6C0000}"/>
    <cellStyle name="Total 9 6 5 10 2" xfId="27687" xr:uid="{00000000-0005-0000-0000-00002C6C0000}"/>
    <cellStyle name="Total 9 6 5 11" xfId="27688" xr:uid="{00000000-0005-0000-0000-00002D6C0000}"/>
    <cellStyle name="Total 9 6 5 11 2" xfId="27689" xr:uid="{00000000-0005-0000-0000-00002E6C0000}"/>
    <cellStyle name="Total 9 6 5 12" xfId="27690" xr:uid="{00000000-0005-0000-0000-00002F6C0000}"/>
    <cellStyle name="Total 9 6 5 12 2" xfId="27691" xr:uid="{00000000-0005-0000-0000-0000306C0000}"/>
    <cellStyle name="Total 9 6 5 13" xfId="27692" xr:uid="{00000000-0005-0000-0000-0000316C0000}"/>
    <cellStyle name="Total 9 6 5 13 2" xfId="27693" xr:uid="{00000000-0005-0000-0000-0000326C0000}"/>
    <cellStyle name="Total 9 6 5 14" xfId="27694" xr:uid="{00000000-0005-0000-0000-0000336C0000}"/>
    <cellStyle name="Total 9 6 5 14 2" xfId="27695" xr:uid="{00000000-0005-0000-0000-0000346C0000}"/>
    <cellStyle name="Total 9 6 5 15" xfId="27696" xr:uid="{00000000-0005-0000-0000-0000356C0000}"/>
    <cellStyle name="Total 9 6 5 2" xfId="27697" xr:uid="{00000000-0005-0000-0000-0000366C0000}"/>
    <cellStyle name="Total 9 6 5 2 2" xfId="27698" xr:uid="{00000000-0005-0000-0000-0000376C0000}"/>
    <cellStyle name="Total 9 6 5 3" xfId="27699" xr:uid="{00000000-0005-0000-0000-0000386C0000}"/>
    <cellStyle name="Total 9 6 5 3 2" xfId="27700" xr:uid="{00000000-0005-0000-0000-0000396C0000}"/>
    <cellStyle name="Total 9 6 5 4" xfId="27701" xr:uid="{00000000-0005-0000-0000-00003A6C0000}"/>
    <cellStyle name="Total 9 6 5 4 2" xfId="27702" xr:uid="{00000000-0005-0000-0000-00003B6C0000}"/>
    <cellStyle name="Total 9 6 5 5" xfId="27703" xr:uid="{00000000-0005-0000-0000-00003C6C0000}"/>
    <cellStyle name="Total 9 6 5 5 2" xfId="27704" xr:uid="{00000000-0005-0000-0000-00003D6C0000}"/>
    <cellStyle name="Total 9 6 5 6" xfId="27705" xr:uid="{00000000-0005-0000-0000-00003E6C0000}"/>
    <cellStyle name="Total 9 6 5 6 2" xfId="27706" xr:uid="{00000000-0005-0000-0000-00003F6C0000}"/>
    <cellStyle name="Total 9 6 5 7" xfId="27707" xr:uid="{00000000-0005-0000-0000-0000406C0000}"/>
    <cellStyle name="Total 9 6 5 7 2" xfId="27708" xr:uid="{00000000-0005-0000-0000-0000416C0000}"/>
    <cellStyle name="Total 9 6 5 8" xfId="27709" xr:uid="{00000000-0005-0000-0000-0000426C0000}"/>
    <cellStyle name="Total 9 6 5 8 2" xfId="27710" xr:uid="{00000000-0005-0000-0000-0000436C0000}"/>
    <cellStyle name="Total 9 6 5 9" xfId="27711" xr:uid="{00000000-0005-0000-0000-0000446C0000}"/>
    <cellStyle name="Total 9 6 5 9 2" xfId="27712" xr:uid="{00000000-0005-0000-0000-0000456C0000}"/>
    <cellStyle name="Total 9 6 6" xfId="27713" xr:uid="{00000000-0005-0000-0000-0000466C0000}"/>
    <cellStyle name="Total 9 6 6 2" xfId="27714" xr:uid="{00000000-0005-0000-0000-0000476C0000}"/>
    <cellStyle name="Total 9 6 7" xfId="27715" xr:uid="{00000000-0005-0000-0000-0000486C0000}"/>
    <cellStyle name="Total 9 6 7 2" xfId="27716" xr:uid="{00000000-0005-0000-0000-0000496C0000}"/>
    <cellStyle name="Total 9 6 8" xfId="27717" xr:uid="{00000000-0005-0000-0000-00004A6C0000}"/>
    <cellStyle name="Total 9 6 8 2" xfId="27718" xr:uid="{00000000-0005-0000-0000-00004B6C0000}"/>
    <cellStyle name="Total 9 6 9" xfId="27719" xr:uid="{00000000-0005-0000-0000-00004C6C0000}"/>
    <cellStyle name="Total 9 6 9 2" xfId="27720" xr:uid="{00000000-0005-0000-0000-00004D6C0000}"/>
    <cellStyle name="Total 9 7" xfId="27721" xr:uid="{00000000-0005-0000-0000-00004E6C0000}"/>
    <cellStyle name="Total 9 7 10" xfId="27722" xr:uid="{00000000-0005-0000-0000-00004F6C0000}"/>
    <cellStyle name="Total 9 7 10 2" xfId="27723" xr:uid="{00000000-0005-0000-0000-0000506C0000}"/>
    <cellStyle name="Total 9 7 11" xfId="27724" xr:uid="{00000000-0005-0000-0000-0000516C0000}"/>
    <cellStyle name="Total 9 7 11 2" xfId="27725" xr:uid="{00000000-0005-0000-0000-0000526C0000}"/>
    <cellStyle name="Total 9 7 12" xfId="27726" xr:uid="{00000000-0005-0000-0000-0000536C0000}"/>
    <cellStyle name="Total 9 7 12 2" xfId="27727" xr:uid="{00000000-0005-0000-0000-0000546C0000}"/>
    <cellStyle name="Total 9 7 13" xfId="27728" xr:uid="{00000000-0005-0000-0000-0000556C0000}"/>
    <cellStyle name="Total 9 7 13 2" xfId="27729" xr:uid="{00000000-0005-0000-0000-0000566C0000}"/>
    <cellStyle name="Total 9 7 14" xfId="27730" xr:uid="{00000000-0005-0000-0000-0000576C0000}"/>
    <cellStyle name="Total 9 7 14 2" xfId="27731" xr:uid="{00000000-0005-0000-0000-0000586C0000}"/>
    <cellStyle name="Total 9 7 15" xfId="27732" xr:uid="{00000000-0005-0000-0000-0000596C0000}"/>
    <cellStyle name="Total 9 7 15 2" xfId="27733" xr:uid="{00000000-0005-0000-0000-00005A6C0000}"/>
    <cellStyle name="Total 9 7 16" xfId="27734" xr:uid="{00000000-0005-0000-0000-00005B6C0000}"/>
    <cellStyle name="Total 9 7 16 2" xfId="27735" xr:uid="{00000000-0005-0000-0000-00005C6C0000}"/>
    <cellStyle name="Total 9 7 17" xfId="27736" xr:uid="{00000000-0005-0000-0000-00005D6C0000}"/>
    <cellStyle name="Total 9 7 17 2" xfId="27737" xr:uid="{00000000-0005-0000-0000-00005E6C0000}"/>
    <cellStyle name="Total 9 7 18" xfId="27738" xr:uid="{00000000-0005-0000-0000-00005F6C0000}"/>
    <cellStyle name="Total 9 7 18 2" xfId="27739" xr:uid="{00000000-0005-0000-0000-0000606C0000}"/>
    <cellStyle name="Total 9 7 19" xfId="27740" xr:uid="{00000000-0005-0000-0000-0000616C0000}"/>
    <cellStyle name="Total 9 7 2" xfId="27741" xr:uid="{00000000-0005-0000-0000-0000626C0000}"/>
    <cellStyle name="Total 9 7 2 10" xfId="27742" xr:uid="{00000000-0005-0000-0000-0000636C0000}"/>
    <cellStyle name="Total 9 7 2 10 2" xfId="27743" xr:uid="{00000000-0005-0000-0000-0000646C0000}"/>
    <cellStyle name="Total 9 7 2 11" xfId="27744" xr:uid="{00000000-0005-0000-0000-0000656C0000}"/>
    <cellStyle name="Total 9 7 2 11 2" xfId="27745" xr:uid="{00000000-0005-0000-0000-0000666C0000}"/>
    <cellStyle name="Total 9 7 2 12" xfId="27746" xr:uid="{00000000-0005-0000-0000-0000676C0000}"/>
    <cellStyle name="Total 9 7 2 12 2" xfId="27747" xr:uid="{00000000-0005-0000-0000-0000686C0000}"/>
    <cellStyle name="Total 9 7 2 13" xfId="27748" xr:uid="{00000000-0005-0000-0000-0000696C0000}"/>
    <cellStyle name="Total 9 7 2 13 2" xfId="27749" xr:uid="{00000000-0005-0000-0000-00006A6C0000}"/>
    <cellStyle name="Total 9 7 2 14" xfId="27750" xr:uid="{00000000-0005-0000-0000-00006B6C0000}"/>
    <cellStyle name="Total 9 7 2 14 2" xfId="27751" xr:uid="{00000000-0005-0000-0000-00006C6C0000}"/>
    <cellStyle name="Total 9 7 2 15" xfId="27752" xr:uid="{00000000-0005-0000-0000-00006D6C0000}"/>
    <cellStyle name="Total 9 7 2 15 2" xfId="27753" xr:uid="{00000000-0005-0000-0000-00006E6C0000}"/>
    <cellStyle name="Total 9 7 2 16" xfId="27754" xr:uid="{00000000-0005-0000-0000-00006F6C0000}"/>
    <cellStyle name="Total 9 7 2 16 2" xfId="27755" xr:uid="{00000000-0005-0000-0000-0000706C0000}"/>
    <cellStyle name="Total 9 7 2 17" xfId="27756" xr:uid="{00000000-0005-0000-0000-0000716C0000}"/>
    <cellStyle name="Total 9 7 2 17 2" xfId="27757" xr:uid="{00000000-0005-0000-0000-0000726C0000}"/>
    <cellStyle name="Total 9 7 2 18" xfId="27758" xr:uid="{00000000-0005-0000-0000-0000736C0000}"/>
    <cellStyle name="Total 9 7 2 2" xfId="27759" xr:uid="{00000000-0005-0000-0000-0000746C0000}"/>
    <cellStyle name="Total 9 7 2 2 2" xfId="27760" xr:uid="{00000000-0005-0000-0000-0000756C0000}"/>
    <cellStyle name="Total 9 7 2 3" xfId="27761" xr:uid="{00000000-0005-0000-0000-0000766C0000}"/>
    <cellStyle name="Total 9 7 2 3 2" xfId="27762" xr:uid="{00000000-0005-0000-0000-0000776C0000}"/>
    <cellStyle name="Total 9 7 2 4" xfId="27763" xr:uid="{00000000-0005-0000-0000-0000786C0000}"/>
    <cellStyle name="Total 9 7 2 4 2" xfId="27764" xr:uid="{00000000-0005-0000-0000-0000796C0000}"/>
    <cellStyle name="Total 9 7 2 5" xfId="27765" xr:uid="{00000000-0005-0000-0000-00007A6C0000}"/>
    <cellStyle name="Total 9 7 2 5 2" xfId="27766" xr:uid="{00000000-0005-0000-0000-00007B6C0000}"/>
    <cellStyle name="Total 9 7 2 6" xfId="27767" xr:uid="{00000000-0005-0000-0000-00007C6C0000}"/>
    <cellStyle name="Total 9 7 2 6 2" xfId="27768" xr:uid="{00000000-0005-0000-0000-00007D6C0000}"/>
    <cellStyle name="Total 9 7 2 7" xfId="27769" xr:uid="{00000000-0005-0000-0000-00007E6C0000}"/>
    <cellStyle name="Total 9 7 2 7 2" xfId="27770" xr:uid="{00000000-0005-0000-0000-00007F6C0000}"/>
    <cellStyle name="Total 9 7 2 8" xfId="27771" xr:uid="{00000000-0005-0000-0000-0000806C0000}"/>
    <cellStyle name="Total 9 7 2 8 2" xfId="27772" xr:uid="{00000000-0005-0000-0000-0000816C0000}"/>
    <cellStyle name="Total 9 7 2 9" xfId="27773" xr:uid="{00000000-0005-0000-0000-0000826C0000}"/>
    <cellStyle name="Total 9 7 2 9 2" xfId="27774" xr:uid="{00000000-0005-0000-0000-0000836C0000}"/>
    <cellStyle name="Total 9 7 3" xfId="27775" xr:uid="{00000000-0005-0000-0000-0000846C0000}"/>
    <cellStyle name="Total 9 7 3 10" xfId="27776" xr:uid="{00000000-0005-0000-0000-0000856C0000}"/>
    <cellStyle name="Total 9 7 3 10 2" xfId="27777" xr:uid="{00000000-0005-0000-0000-0000866C0000}"/>
    <cellStyle name="Total 9 7 3 11" xfId="27778" xr:uid="{00000000-0005-0000-0000-0000876C0000}"/>
    <cellStyle name="Total 9 7 3 11 2" xfId="27779" xr:uid="{00000000-0005-0000-0000-0000886C0000}"/>
    <cellStyle name="Total 9 7 3 12" xfId="27780" xr:uid="{00000000-0005-0000-0000-0000896C0000}"/>
    <cellStyle name="Total 9 7 3 12 2" xfId="27781" xr:uid="{00000000-0005-0000-0000-00008A6C0000}"/>
    <cellStyle name="Total 9 7 3 13" xfId="27782" xr:uid="{00000000-0005-0000-0000-00008B6C0000}"/>
    <cellStyle name="Total 9 7 3 13 2" xfId="27783" xr:uid="{00000000-0005-0000-0000-00008C6C0000}"/>
    <cellStyle name="Total 9 7 3 14" xfId="27784" xr:uid="{00000000-0005-0000-0000-00008D6C0000}"/>
    <cellStyle name="Total 9 7 3 14 2" xfId="27785" xr:uid="{00000000-0005-0000-0000-00008E6C0000}"/>
    <cellStyle name="Total 9 7 3 15" xfId="27786" xr:uid="{00000000-0005-0000-0000-00008F6C0000}"/>
    <cellStyle name="Total 9 7 3 15 2" xfId="27787" xr:uid="{00000000-0005-0000-0000-0000906C0000}"/>
    <cellStyle name="Total 9 7 3 16" xfId="27788" xr:uid="{00000000-0005-0000-0000-0000916C0000}"/>
    <cellStyle name="Total 9 7 3 2" xfId="27789" xr:uid="{00000000-0005-0000-0000-0000926C0000}"/>
    <cellStyle name="Total 9 7 3 2 2" xfId="27790" xr:uid="{00000000-0005-0000-0000-0000936C0000}"/>
    <cellStyle name="Total 9 7 3 3" xfId="27791" xr:uid="{00000000-0005-0000-0000-0000946C0000}"/>
    <cellStyle name="Total 9 7 3 3 2" xfId="27792" xr:uid="{00000000-0005-0000-0000-0000956C0000}"/>
    <cellStyle name="Total 9 7 3 4" xfId="27793" xr:uid="{00000000-0005-0000-0000-0000966C0000}"/>
    <cellStyle name="Total 9 7 3 4 2" xfId="27794" xr:uid="{00000000-0005-0000-0000-0000976C0000}"/>
    <cellStyle name="Total 9 7 3 5" xfId="27795" xr:uid="{00000000-0005-0000-0000-0000986C0000}"/>
    <cellStyle name="Total 9 7 3 5 2" xfId="27796" xr:uid="{00000000-0005-0000-0000-0000996C0000}"/>
    <cellStyle name="Total 9 7 3 6" xfId="27797" xr:uid="{00000000-0005-0000-0000-00009A6C0000}"/>
    <cellStyle name="Total 9 7 3 6 2" xfId="27798" xr:uid="{00000000-0005-0000-0000-00009B6C0000}"/>
    <cellStyle name="Total 9 7 3 7" xfId="27799" xr:uid="{00000000-0005-0000-0000-00009C6C0000}"/>
    <cellStyle name="Total 9 7 3 7 2" xfId="27800" xr:uid="{00000000-0005-0000-0000-00009D6C0000}"/>
    <cellStyle name="Total 9 7 3 8" xfId="27801" xr:uid="{00000000-0005-0000-0000-00009E6C0000}"/>
    <cellStyle name="Total 9 7 3 8 2" xfId="27802" xr:uid="{00000000-0005-0000-0000-00009F6C0000}"/>
    <cellStyle name="Total 9 7 3 9" xfId="27803" xr:uid="{00000000-0005-0000-0000-0000A06C0000}"/>
    <cellStyle name="Total 9 7 3 9 2" xfId="27804" xr:uid="{00000000-0005-0000-0000-0000A16C0000}"/>
    <cellStyle name="Total 9 7 4" xfId="27805" xr:uid="{00000000-0005-0000-0000-0000A26C0000}"/>
    <cellStyle name="Total 9 7 4 10" xfId="27806" xr:uid="{00000000-0005-0000-0000-0000A36C0000}"/>
    <cellStyle name="Total 9 7 4 10 2" xfId="27807" xr:uid="{00000000-0005-0000-0000-0000A46C0000}"/>
    <cellStyle name="Total 9 7 4 11" xfId="27808" xr:uid="{00000000-0005-0000-0000-0000A56C0000}"/>
    <cellStyle name="Total 9 7 4 11 2" xfId="27809" xr:uid="{00000000-0005-0000-0000-0000A66C0000}"/>
    <cellStyle name="Total 9 7 4 12" xfId="27810" xr:uid="{00000000-0005-0000-0000-0000A76C0000}"/>
    <cellStyle name="Total 9 7 4 12 2" xfId="27811" xr:uid="{00000000-0005-0000-0000-0000A86C0000}"/>
    <cellStyle name="Total 9 7 4 13" xfId="27812" xr:uid="{00000000-0005-0000-0000-0000A96C0000}"/>
    <cellStyle name="Total 9 7 4 13 2" xfId="27813" xr:uid="{00000000-0005-0000-0000-0000AA6C0000}"/>
    <cellStyle name="Total 9 7 4 14" xfId="27814" xr:uid="{00000000-0005-0000-0000-0000AB6C0000}"/>
    <cellStyle name="Total 9 7 4 14 2" xfId="27815" xr:uid="{00000000-0005-0000-0000-0000AC6C0000}"/>
    <cellStyle name="Total 9 7 4 15" xfId="27816" xr:uid="{00000000-0005-0000-0000-0000AD6C0000}"/>
    <cellStyle name="Total 9 7 4 15 2" xfId="27817" xr:uid="{00000000-0005-0000-0000-0000AE6C0000}"/>
    <cellStyle name="Total 9 7 4 16" xfId="27818" xr:uid="{00000000-0005-0000-0000-0000AF6C0000}"/>
    <cellStyle name="Total 9 7 4 2" xfId="27819" xr:uid="{00000000-0005-0000-0000-0000B06C0000}"/>
    <cellStyle name="Total 9 7 4 2 2" xfId="27820" xr:uid="{00000000-0005-0000-0000-0000B16C0000}"/>
    <cellStyle name="Total 9 7 4 3" xfId="27821" xr:uid="{00000000-0005-0000-0000-0000B26C0000}"/>
    <cellStyle name="Total 9 7 4 3 2" xfId="27822" xr:uid="{00000000-0005-0000-0000-0000B36C0000}"/>
    <cellStyle name="Total 9 7 4 4" xfId="27823" xr:uid="{00000000-0005-0000-0000-0000B46C0000}"/>
    <cellStyle name="Total 9 7 4 4 2" xfId="27824" xr:uid="{00000000-0005-0000-0000-0000B56C0000}"/>
    <cellStyle name="Total 9 7 4 5" xfId="27825" xr:uid="{00000000-0005-0000-0000-0000B66C0000}"/>
    <cellStyle name="Total 9 7 4 5 2" xfId="27826" xr:uid="{00000000-0005-0000-0000-0000B76C0000}"/>
    <cellStyle name="Total 9 7 4 6" xfId="27827" xr:uid="{00000000-0005-0000-0000-0000B86C0000}"/>
    <cellStyle name="Total 9 7 4 6 2" xfId="27828" xr:uid="{00000000-0005-0000-0000-0000B96C0000}"/>
    <cellStyle name="Total 9 7 4 7" xfId="27829" xr:uid="{00000000-0005-0000-0000-0000BA6C0000}"/>
    <cellStyle name="Total 9 7 4 7 2" xfId="27830" xr:uid="{00000000-0005-0000-0000-0000BB6C0000}"/>
    <cellStyle name="Total 9 7 4 8" xfId="27831" xr:uid="{00000000-0005-0000-0000-0000BC6C0000}"/>
    <cellStyle name="Total 9 7 4 8 2" xfId="27832" xr:uid="{00000000-0005-0000-0000-0000BD6C0000}"/>
    <cellStyle name="Total 9 7 4 9" xfId="27833" xr:uid="{00000000-0005-0000-0000-0000BE6C0000}"/>
    <cellStyle name="Total 9 7 4 9 2" xfId="27834" xr:uid="{00000000-0005-0000-0000-0000BF6C0000}"/>
    <cellStyle name="Total 9 7 5" xfId="27835" xr:uid="{00000000-0005-0000-0000-0000C06C0000}"/>
    <cellStyle name="Total 9 7 5 10" xfId="27836" xr:uid="{00000000-0005-0000-0000-0000C16C0000}"/>
    <cellStyle name="Total 9 7 5 10 2" xfId="27837" xr:uid="{00000000-0005-0000-0000-0000C26C0000}"/>
    <cellStyle name="Total 9 7 5 11" xfId="27838" xr:uid="{00000000-0005-0000-0000-0000C36C0000}"/>
    <cellStyle name="Total 9 7 5 11 2" xfId="27839" xr:uid="{00000000-0005-0000-0000-0000C46C0000}"/>
    <cellStyle name="Total 9 7 5 12" xfId="27840" xr:uid="{00000000-0005-0000-0000-0000C56C0000}"/>
    <cellStyle name="Total 9 7 5 12 2" xfId="27841" xr:uid="{00000000-0005-0000-0000-0000C66C0000}"/>
    <cellStyle name="Total 9 7 5 13" xfId="27842" xr:uid="{00000000-0005-0000-0000-0000C76C0000}"/>
    <cellStyle name="Total 9 7 5 13 2" xfId="27843" xr:uid="{00000000-0005-0000-0000-0000C86C0000}"/>
    <cellStyle name="Total 9 7 5 14" xfId="27844" xr:uid="{00000000-0005-0000-0000-0000C96C0000}"/>
    <cellStyle name="Total 9 7 5 14 2" xfId="27845" xr:uid="{00000000-0005-0000-0000-0000CA6C0000}"/>
    <cellStyle name="Total 9 7 5 15" xfId="27846" xr:uid="{00000000-0005-0000-0000-0000CB6C0000}"/>
    <cellStyle name="Total 9 7 5 2" xfId="27847" xr:uid="{00000000-0005-0000-0000-0000CC6C0000}"/>
    <cellStyle name="Total 9 7 5 2 2" xfId="27848" xr:uid="{00000000-0005-0000-0000-0000CD6C0000}"/>
    <cellStyle name="Total 9 7 5 3" xfId="27849" xr:uid="{00000000-0005-0000-0000-0000CE6C0000}"/>
    <cellStyle name="Total 9 7 5 3 2" xfId="27850" xr:uid="{00000000-0005-0000-0000-0000CF6C0000}"/>
    <cellStyle name="Total 9 7 5 4" xfId="27851" xr:uid="{00000000-0005-0000-0000-0000D06C0000}"/>
    <cellStyle name="Total 9 7 5 4 2" xfId="27852" xr:uid="{00000000-0005-0000-0000-0000D16C0000}"/>
    <cellStyle name="Total 9 7 5 5" xfId="27853" xr:uid="{00000000-0005-0000-0000-0000D26C0000}"/>
    <cellStyle name="Total 9 7 5 5 2" xfId="27854" xr:uid="{00000000-0005-0000-0000-0000D36C0000}"/>
    <cellStyle name="Total 9 7 5 6" xfId="27855" xr:uid="{00000000-0005-0000-0000-0000D46C0000}"/>
    <cellStyle name="Total 9 7 5 6 2" xfId="27856" xr:uid="{00000000-0005-0000-0000-0000D56C0000}"/>
    <cellStyle name="Total 9 7 5 7" xfId="27857" xr:uid="{00000000-0005-0000-0000-0000D66C0000}"/>
    <cellStyle name="Total 9 7 5 7 2" xfId="27858" xr:uid="{00000000-0005-0000-0000-0000D76C0000}"/>
    <cellStyle name="Total 9 7 5 8" xfId="27859" xr:uid="{00000000-0005-0000-0000-0000D86C0000}"/>
    <cellStyle name="Total 9 7 5 8 2" xfId="27860" xr:uid="{00000000-0005-0000-0000-0000D96C0000}"/>
    <cellStyle name="Total 9 7 5 9" xfId="27861" xr:uid="{00000000-0005-0000-0000-0000DA6C0000}"/>
    <cellStyle name="Total 9 7 5 9 2" xfId="27862" xr:uid="{00000000-0005-0000-0000-0000DB6C0000}"/>
    <cellStyle name="Total 9 7 6" xfId="27863" xr:uid="{00000000-0005-0000-0000-0000DC6C0000}"/>
    <cellStyle name="Total 9 7 6 2" xfId="27864" xr:uid="{00000000-0005-0000-0000-0000DD6C0000}"/>
    <cellStyle name="Total 9 7 7" xfId="27865" xr:uid="{00000000-0005-0000-0000-0000DE6C0000}"/>
    <cellStyle name="Total 9 7 7 2" xfId="27866" xr:uid="{00000000-0005-0000-0000-0000DF6C0000}"/>
    <cellStyle name="Total 9 7 8" xfId="27867" xr:uid="{00000000-0005-0000-0000-0000E06C0000}"/>
    <cellStyle name="Total 9 7 8 2" xfId="27868" xr:uid="{00000000-0005-0000-0000-0000E16C0000}"/>
    <cellStyle name="Total 9 7 9" xfId="27869" xr:uid="{00000000-0005-0000-0000-0000E26C0000}"/>
    <cellStyle name="Total 9 7 9 2" xfId="27870" xr:uid="{00000000-0005-0000-0000-0000E36C0000}"/>
    <cellStyle name="Total 9 8" xfId="27871" xr:uid="{00000000-0005-0000-0000-0000E46C0000}"/>
    <cellStyle name="Total 9 8 10" xfId="27872" xr:uid="{00000000-0005-0000-0000-0000E56C0000}"/>
    <cellStyle name="Total 9 8 10 2" xfId="27873" xr:uid="{00000000-0005-0000-0000-0000E66C0000}"/>
    <cellStyle name="Total 9 8 11" xfId="27874" xr:uid="{00000000-0005-0000-0000-0000E76C0000}"/>
    <cellStyle name="Total 9 8 11 2" xfId="27875" xr:uid="{00000000-0005-0000-0000-0000E86C0000}"/>
    <cellStyle name="Total 9 8 12" xfId="27876" xr:uid="{00000000-0005-0000-0000-0000E96C0000}"/>
    <cellStyle name="Total 9 8 12 2" xfId="27877" xr:uid="{00000000-0005-0000-0000-0000EA6C0000}"/>
    <cellStyle name="Total 9 8 13" xfId="27878" xr:uid="{00000000-0005-0000-0000-0000EB6C0000}"/>
    <cellStyle name="Total 9 8 13 2" xfId="27879" xr:uid="{00000000-0005-0000-0000-0000EC6C0000}"/>
    <cellStyle name="Total 9 8 14" xfId="27880" xr:uid="{00000000-0005-0000-0000-0000ED6C0000}"/>
    <cellStyle name="Total 9 8 14 2" xfId="27881" xr:uid="{00000000-0005-0000-0000-0000EE6C0000}"/>
    <cellStyle name="Total 9 8 15" xfId="27882" xr:uid="{00000000-0005-0000-0000-0000EF6C0000}"/>
    <cellStyle name="Total 9 8 15 2" xfId="27883" xr:uid="{00000000-0005-0000-0000-0000F06C0000}"/>
    <cellStyle name="Total 9 8 16" xfId="27884" xr:uid="{00000000-0005-0000-0000-0000F16C0000}"/>
    <cellStyle name="Total 9 8 16 2" xfId="27885" xr:uid="{00000000-0005-0000-0000-0000F26C0000}"/>
    <cellStyle name="Total 9 8 17" xfId="27886" xr:uid="{00000000-0005-0000-0000-0000F36C0000}"/>
    <cellStyle name="Total 9 8 17 2" xfId="27887" xr:uid="{00000000-0005-0000-0000-0000F46C0000}"/>
    <cellStyle name="Total 9 8 18" xfId="27888" xr:uid="{00000000-0005-0000-0000-0000F56C0000}"/>
    <cellStyle name="Total 9 8 2" xfId="27889" xr:uid="{00000000-0005-0000-0000-0000F66C0000}"/>
    <cellStyle name="Total 9 8 2 10" xfId="27890" xr:uid="{00000000-0005-0000-0000-0000F76C0000}"/>
    <cellStyle name="Total 9 8 2 10 2" xfId="27891" xr:uid="{00000000-0005-0000-0000-0000F86C0000}"/>
    <cellStyle name="Total 9 8 2 11" xfId="27892" xr:uid="{00000000-0005-0000-0000-0000F96C0000}"/>
    <cellStyle name="Total 9 8 2 11 2" xfId="27893" xr:uid="{00000000-0005-0000-0000-0000FA6C0000}"/>
    <cellStyle name="Total 9 8 2 12" xfId="27894" xr:uid="{00000000-0005-0000-0000-0000FB6C0000}"/>
    <cellStyle name="Total 9 8 2 12 2" xfId="27895" xr:uid="{00000000-0005-0000-0000-0000FC6C0000}"/>
    <cellStyle name="Total 9 8 2 13" xfId="27896" xr:uid="{00000000-0005-0000-0000-0000FD6C0000}"/>
    <cellStyle name="Total 9 8 2 13 2" xfId="27897" xr:uid="{00000000-0005-0000-0000-0000FE6C0000}"/>
    <cellStyle name="Total 9 8 2 14" xfId="27898" xr:uid="{00000000-0005-0000-0000-0000FF6C0000}"/>
    <cellStyle name="Total 9 8 2 14 2" xfId="27899" xr:uid="{00000000-0005-0000-0000-0000006D0000}"/>
    <cellStyle name="Total 9 8 2 15" xfId="27900" xr:uid="{00000000-0005-0000-0000-0000016D0000}"/>
    <cellStyle name="Total 9 8 2 15 2" xfId="27901" xr:uid="{00000000-0005-0000-0000-0000026D0000}"/>
    <cellStyle name="Total 9 8 2 16" xfId="27902" xr:uid="{00000000-0005-0000-0000-0000036D0000}"/>
    <cellStyle name="Total 9 8 2 16 2" xfId="27903" xr:uid="{00000000-0005-0000-0000-0000046D0000}"/>
    <cellStyle name="Total 9 8 2 17" xfId="27904" xr:uid="{00000000-0005-0000-0000-0000056D0000}"/>
    <cellStyle name="Total 9 8 2 17 2" xfId="27905" xr:uid="{00000000-0005-0000-0000-0000066D0000}"/>
    <cellStyle name="Total 9 8 2 18" xfId="27906" xr:uid="{00000000-0005-0000-0000-0000076D0000}"/>
    <cellStyle name="Total 9 8 2 2" xfId="27907" xr:uid="{00000000-0005-0000-0000-0000086D0000}"/>
    <cellStyle name="Total 9 8 2 2 2" xfId="27908" xr:uid="{00000000-0005-0000-0000-0000096D0000}"/>
    <cellStyle name="Total 9 8 2 3" xfId="27909" xr:uid="{00000000-0005-0000-0000-00000A6D0000}"/>
    <cellStyle name="Total 9 8 2 3 2" xfId="27910" xr:uid="{00000000-0005-0000-0000-00000B6D0000}"/>
    <cellStyle name="Total 9 8 2 4" xfId="27911" xr:uid="{00000000-0005-0000-0000-00000C6D0000}"/>
    <cellStyle name="Total 9 8 2 4 2" xfId="27912" xr:uid="{00000000-0005-0000-0000-00000D6D0000}"/>
    <cellStyle name="Total 9 8 2 5" xfId="27913" xr:uid="{00000000-0005-0000-0000-00000E6D0000}"/>
    <cellStyle name="Total 9 8 2 5 2" xfId="27914" xr:uid="{00000000-0005-0000-0000-00000F6D0000}"/>
    <cellStyle name="Total 9 8 2 6" xfId="27915" xr:uid="{00000000-0005-0000-0000-0000106D0000}"/>
    <cellStyle name="Total 9 8 2 6 2" xfId="27916" xr:uid="{00000000-0005-0000-0000-0000116D0000}"/>
    <cellStyle name="Total 9 8 2 7" xfId="27917" xr:uid="{00000000-0005-0000-0000-0000126D0000}"/>
    <cellStyle name="Total 9 8 2 7 2" xfId="27918" xr:uid="{00000000-0005-0000-0000-0000136D0000}"/>
    <cellStyle name="Total 9 8 2 8" xfId="27919" xr:uid="{00000000-0005-0000-0000-0000146D0000}"/>
    <cellStyle name="Total 9 8 2 8 2" xfId="27920" xr:uid="{00000000-0005-0000-0000-0000156D0000}"/>
    <cellStyle name="Total 9 8 2 9" xfId="27921" xr:uid="{00000000-0005-0000-0000-0000166D0000}"/>
    <cellStyle name="Total 9 8 2 9 2" xfId="27922" xr:uid="{00000000-0005-0000-0000-0000176D0000}"/>
    <cellStyle name="Total 9 8 3" xfId="27923" xr:uid="{00000000-0005-0000-0000-0000186D0000}"/>
    <cellStyle name="Total 9 8 3 10" xfId="27924" xr:uid="{00000000-0005-0000-0000-0000196D0000}"/>
    <cellStyle name="Total 9 8 3 10 2" xfId="27925" xr:uid="{00000000-0005-0000-0000-00001A6D0000}"/>
    <cellStyle name="Total 9 8 3 11" xfId="27926" xr:uid="{00000000-0005-0000-0000-00001B6D0000}"/>
    <cellStyle name="Total 9 8 3 11 2" xfId="27927" xr:uid="{00000000-0005-0000-0000-00001C6D0000}"/>
    <cellStyle name="Total 9 8 3 12" xfId="27928" xr:uid="{00000000-0005-0000-0000-00001D6D0000}"/>
    <cellStyle name="Total 9 8 3 12 2" xfId="27929" xr:uid="{00000000-0005-0000-0000-00001E6D0000}"/>
    <cellStyle name="Total 9 8 3 13" xfId="27930" xr:uid="{00000000-0005-0000-0000-00001F6D0000}"/>
    <cellStyle name="Total 9 8 3 13 2" xfId="27931" xr:uid="{00000000-0005-0000-0000-0000206D0000}"/>
    <cellStyle name="Total 9 8 3 14" xfId="27932" xr:uid="{00000000-0005-0000-0000-0000216D0000}"/>
    <cellStyle name="Total 9 8 3 14 2" xfId="27933" xr:uid="{00000000-0005-0000-0000-0000226D0000}"/>
    <cellStyle name="Total 9 8 3 15" xfId="27934" xr:uid="{00000000-0005-0000-0000-0000236D0000}"/>
    <cellStyle name="Total 9 8 3 15 2" xfId="27935" xr:uid="{00000000-0005-0000-0000-0000246D0000}"/>
    <cellStyle name="Total 9 8 3 16" xfId="27936" xr:uid="{00000000-0005-0000-0000-0000256D0000}"/>
    <cellStyle name="Total 9 8 3 2" xfId="27937" xr:uid="{00000000-0005-0000-0000-0000266D0000}"/>
    <cellStyle name="Total 9 8 3 2 2" xfId="27938" xr:uid="{00000000-0005-0000-0000-0000276D0000}"/>
    <cellStyle name="Total 9 8 3 3" xfId="27939" xr:uid="{00000000-0005-0000-0000-0000286D0000}"/>
    <cellStyle name="Total 9 8 3 3 2" xfId="27940" xr:uid="{00000000-0005-0000-0000-0000296D0000}"/>
    <cellStyle name="Total 9 8 3 4" xfId="27941" xr:uid="{00000000-0005-0000-0000-00002A6D0000}"/>
    <cellStyle name="Total 9 8 3 4 2" xfId="27942" xr:uid="{00000000-0005-0000-0000-00002B6D0000}"/>
    <cellStyle name="Total 9 8 3 5" xfId="27943" xr:uid="{00000000-0005-0000-0000-00002C6D0000}"/>
    <cellStyle name="Total 9 8 3 5 2" xfId="27944" xr:uid="{00000000-0005-0000-0000-00002D6D0000}"/>
    <cellStyle name="Total 9 8 3 6" xfId="27945" xr:uid="{00000000-0005-0000-0000-00002E6D0000}"/>
    <cellStyle name="Total 9 8 3 6 2" xfId="27946" xr:uid="{00000000-0005-0000-0000-00002F6D0000}"/>
    <cellStyle name="Total 9 8 3 7" xfId="27947" xr:uid="{00000000-0005-0000-0000-0000306D0000}"/>
    <cellStyle name="Total 9 8 3 7 2" xfId="27948" xr:uid="{00000000-0005-0000-0000-0000316D0000}"/>
    <cellStyle name="Total 9 8 3 8" xfId="27949" xr:uid="{00000000-0005-0000-0000-0000326D0000}"/>
    <cellStyle name="Total 9 8 3 8 2" xfId="27950" xr:uid="{00000000-0005-0000-0000-0000336D0000}"/>
    <cellStyle name="Total 9 8 3 9" xfId="27951" xr:uid="{00000000-0005-0000-0000-0000346D0000}"/>
    <cellStyle name="Total 9 8 3 9 2" xfId="27952" xr:uid="{00000000-0005-0000-0000-0000356D0000}"/>
    <cellStyle name="Total 9 8 4" xfId="27953" xr:uid="{00000000-0005-0000-0000-0000366D0000}"/>
    <cellStyle name="Total 9 8 4 10" xfId="27954" xr:uid="{00000000-0005-0000-0000-0000376D0000}"/>
    <cellStyle name="Total 9 8 4 10 2" xfId="27955" xr:uid="{00000000-0005-0000-0000-0000386D0000}"/>
    <cellStyle name="Total 9 8 4 11" xfId="27956" xr:uid="{00000000-0005-0000-0000-0000396D0000}"/>
    <cellStyle name="Total 9 8 4 11 2" xfId="27957" xr:uid="{00000000-0005-0000-0000-00003A6D0000}"/>
    <cellStyle name="Total 9 8 4 12" xfId="27958" xr:uid="{00000000-0005-0000-0000-00003B6D0000}"/>
    <cellStyle name="Total 9 8 4 12 2" xfId="27959" xr:uid="{00000000-0005-0000-0000-00003C6D0000}"/>
    <cellStyle name="Total 9 8 4 13" xfId="27960" xr:uid="{00000000-0005-0000-0000-00003D6D0000}"/>
    <cellStyle name="Total 9 8 4 13 2" xfId="27961" xr:uid="{00000000-0005-0000-0000-00003E6D0000}"/>
    <cellStyle name="Total 9 8 4 14" xfId="27962" xr:uid="{00000000-0005-0000-0000-00003F6D0000}"/>
    <cellStyle name="Total 9 8 4 14 2" xfId="27963" xr:uid="{00000000-0005-0000-0000-0000406D0000}"/>
    <cellStyle name="Total 9 8 4 15" xfId="27964" xr:uid="{00000000-0005-0000-0000-0000416D0000}"/>
    <cellStyle name="Total 9 8 4 15 2" xfId="27965" xr:uid="{00000000-0005-0000-0000-0000426D0000}"/>
    <cellStyle name="Total 9 8 4 16" xfId="27966" xr:uid="{00000000-0005-0000-0000-0000436D0000}"/>
    <cellStyle name="Total 9 8 4 2" xfId="27967" xr:uid="{00000000-0005-0000-0000-0000446D0000}"/>
    <cellStyle name="Total 9 8 4 2 2" xfId="27968" xr:uid="{00000000-0005-0000-0000-0000456D0000}"/>
    <cellStyle name="Total 9 8 4 3" xfId="27969" xr:uid="{00000000-0005-0000-0000-0000466D0000}"/>
    <cellStyle name="Total 9 8 4 3 2" xfId="27970" xr:uid="{00000000-0005-0000-0000-0000476D0000}"/>
    <cellStyle name="Total 9 8 4 4" xfId="27971" xr:uid="{00000000-0005-0000-0000-0000486D0000}"/>
    <cellStyle name="Total 9 8 4 4 2" xfId="27972" xr:uid="{00000000-0005-0000-0000-0000496D0000}"/>
    <cellStyle name="Total 9 8 4 5" xfId="27973" xr:uid="{00000000-0005-0000-0000-00004A6D0000}"/>
    <cellStyle name="Total 9 8 4 5 2" xfId="27974" xr:uid="{00000000-0005-0000-0000-00004B6D0000}"/>
    <cellStyle name="Total 9 8 4 6" xfId="27975" xr:uid="{00000000-0005-0000-0000-00004C6D0000}"/>
    <cellStyle name="Total 9 8 4 6 2" xfId="27976" xr:uid="{00000000-0005-0000-0000-00004D6D0000}"/>
    <cellStyle name="Total 9 8 4 7" xfId="27977" xr:uid="{00000000-0005-0000-0000-00004E6D0000}"/>
    <cellStyle name="Total 9 8 4 7 2" xfId="27978" xr:uid="{00000000-0005-0000-0000-00004F6D0000}"/>
    <cellStyle name="Total 9 8 4 8" xfId="27979" xr:uid="{00000000-0005-0000-0000-0000506D0000}"/>
    <cellStyle name="Total 9 8 4 8 2" xfId="27980" xr:uid="{00000000-0005-0000-0000-0000516D0000}"/>
    <cellStyle name="Total 9 8 4 9" xfId="27981" xr:uid="{00000000-0005-0000-0000-0000526D0000}"/>
    <cellStyle name="Total 9 8 4 9 2" xfId="27982" xr:uid="{00000000-0005-0000-0000-0000536D0000}"/>
    <cellStyle name="Total 9 8 5" xfId="27983" xr:uid="{00000000-0005-0000-0000-0000546D0000}"/>
    <cellStyle name="Total 9 8 5 10" xfId="27984" xr:uid="{00000000-0005-0000-0000-0000556D0000}"/>
    <cellStyle name="Total 9 8 5 10 2" xfId="27985" xr:uid="{00000000-0005-0000-0000-0000566D0000}"/>
    <cellStyle name="Total 9 8 5 11" xfId="27986" xr:uid="{00000000-0005-0000-0000-0000576D0000}"/>
    <cellStyle name="Total 9 8 5 11 2" xfId="27987" xr:uid="{00000000-0005-0000-0000-0000586D0000}"/>
    <cellStyle name="Total 9 8 5 12" xfId="27988" xr:uid="{00000000-0005-0000-0000-0000596D0000}"/>
    <cellStyle name="Total 9 8 5 12 2" xfId="27989" xr:uid="{00000000-0005-0000-0000-00005A6D0000}"/>
    <cellStyle name="Total 9 8 5 13" xfId="27990" xr:uid="{00000000-0005-0000-0000-00005B6D0000}"/>
    <cellStyle name="Total 9 8 5 13 2" xfId="27991" xr:uid="{00000000-0005-0000-0000-00005C6D0000}"/>
    <cellStyle name="Total 9 8 5 14" xfId="27992" xr:uid="{00000000-0005-0000-0000-00005D6D0000}"/>
    <cellStyle name="Total 9 8 5 2" xfId="27993" xr:uid="{00000000-0005-0000-0000-00005E6D0000}"/>
    <cellStyle name="Total 9 8 5 2 2" xfId="27994" xr:uid="{00000000-0005-0000-0000-00005F6D0000}"/>
    <cellStyle name="Total 9 8 5 3" xfId="27995" xr:uid="{00000000-0005-0000-0000-0000606D0000}"/>
    <cellStyle name="Total 9 8 5 3 2" xfId="27996" xr:uid="{00000000-0005-0000-0000-0000616D0000}"/>
    <cellStyle name="Total 9 8 5 4" xfId="27997" xr:uid="{00000000-0005-0000-0000-0000626D0000}"/>
    <cellStyle name="Total 9 8 5 4 2" xfId="27998" xr:uid="{00000000-0005-0000-0000-0000636D0000}"/>
    <cellStyle name="Total 9 8 5 5" xfId="27999" xr:uid="{00000000-0005-0000-0000-0000646D0000}"/>
    <cellStyle name="Total 9 8 5 5 2" xfId="28000" xr:uid="{00000000-0005-0000-0000-0000656D0000}"/>
    <cellStyle name="Total 9 8 5 6" xfId="28001" xr:uid="{00000000-0005-0000-0000-0000666D0000}"/>
    <cellStyle name="Total 9 8 5 6 2" xfId="28002" xr:uid="{00000000-0005-0000-0000-0000676D0000}"/>
    <cellStyle name="Total 9 8 5 7" xfId="28003" xr:uid="{00000000-0005-0000-0000-0000686D0000}"/>
    <cellStyle name="Total 9 8 5 7 2" xfId="28004" xr:uid="{00000000-0005-0000-0000-0000696D0000}"/>
    <cellStyle name="Total 9 8 5 8" xfId="28005" xr:uid="{00000000-0005-0000-0000-00006A6D0000}"/>
    <cellStyle name="Total 9 8 5 8 2" xfId="28006" xr:uid="{00000000-0005-0000-0000-00006B6D0000}"/>
    <cellStyle name="Total 9 8 5 9" xfId="28007" xr:uid="{00000000-0005-0000-0000-00006C6D0000}"/>
    <cellStyle name="Total 9 8 5 9 2" xfId="28008" xr:uid="{00000000-0005-0000-0000-00006D6D0000}"/>
    <cellStyle name="Total 9 8 6" xfId="28009" xr:uid="{00000000-0005-0000-0000-00006E6D0000}"/>
    <cellStyle name="Total 9 8 6 2" xfId="28010" xr:uid="{00000000-0005-0000-0000-00006F6D0000}"/>
    <cellStyle name="Total 9 8 7" xfId="28011" xr:uid="{00000000-0005-0000-0000-0000706D0000}"/>
    <cellStyle name="Total 9 8 7 2" xfId="28012" xr:uid="{00000000-0005-0000-0000-0000716D0000}"/>
    <cellStyle name="Total 9 8 8" xfId="28013" xr:uid="{00000000-0005-0000-0000-0000726D0000}"/>
    <cellStyle name="Total 9 8 8 2" xfId="28014" xr:uid="{00000000-0005-0000-0000-0000736D0000}"/>
    <cellStyle name="Total 9 8 9" xfId="28015" xr:uid="{00000000-0005-0000-0000-0000746D0000}"/>
    <cellStyle name="Total 9 8 9 2" xfId="28016" xr:uid="{00000000-0005-0000-0000-0000756D0000}"/>
    <cellStyle name="Total 9 9" xfId="28017" xr:uid="{00000000-0005-0000-0000-0000766D0000}"/>
    <cellStyle name="Total 9 9 10" xfId="28018" xr:uid="{00000000-0005-0000-0000-0000776D0000}"/>
    <cellStyle name="Total 9 9 10 2" xfId="28019" xr:uid="{00000000-0005-0000-0000-0000786D0000}"/>
    <cellStyle name="Total 9 9 11" xfId="28020" xr:uid="{00000000-0005-0000-0000-0000796D0000}"/>
    <cellStyle name="Total 9 9 11 2" xfId="28021" xr:uid="{00000000-0005-0000-0000-00007A6D0000}"/>
    <cellStyle name="Total 9 9 12" xfId="28022" xr:uid="{00000000-0005-0000-0000-00007B6D0000}"/>
    <cellStyle name="Total 9 9 12 2" xfId="28023" xr:uid="{00000000-0005-0000-0000-00007C6D0000}"/>
    <cellStyle name="Total 9 9 13" xfId="28024" xr:uid="{00000000-0005-0000-0000-00007D6D0000}"/>
    <cellStyle name="Total 9 9 13 2" xfId="28025" xr:uid="{00000000-0005-0000-0000-00007E6D0000}"/>
    <cellStyle name="Total 9 9 14" xfId="28026" xr:uid="{00000000-0005-0000-0000-00007F6D0000}"/>
    <cellStyle name="Total 9 9 14 2" xfId="28027" xr:uid="{00000000-0005-0000-0000-0000806D0000}"/>
    <cellStyle name="Total 9 9 15" xfId="28028" xr:uid="{00000000-0005-0000-0000-0000816D0000}"/>
    <cellStyle name="Total 9 9 15 2" xfId="28029" xr:uid="{00000000-0005-0000-0000-0000826D0000}"/>
    <cellStyle name="Total 9 9 16" xfId="28030" xr:uid="{00000000-0005-0000-0000-0000836D0000}"/>
    <cellStyle name="Total 9 9 16 2" xfId="28031" xr:uid="{00000000-0005-0000-0000-0000846D0000}"/>
    <cellStyle name="Total 9 9 17" xfId="28032" xr:uid="{00000000-0005-0000-0000-0000856D0000}"/>
    <cellStyle name="Total 9 9 17 2" xfId="28033" xr:uid="{00000000-0005-0000-0000-0000866D0000}"/>
    <cellStyle name="Total 9 9 18" xfId="28034" xr:uid="{00000000-0005-0000-0000-0000876D0000}"/>
    <cellStyle name="Total 9 9 2" xfId="28035" xr:uid="{00000000-0005-0000-0000-0000886D0000}"/>
    <cellStyle name="Total 9 9 2 10" xfId="28036" xr:uid="{00000000-0005-0000-0000-0000896D0000}"/>
    <cellStyle name="Total 9 9 2 10 2" xfId="28037" xr:uid="{00000000-0005-0000-0000-00008A6D0000}"/>
    <cellStyle name="Total 9 9 2 11" xfId="28038" xr:uid="{00000000-0005-0000-0000-00008B6D0000}"/>
    <cellStyle name="Total 9 9 2 11 2" xfId="28039" xr:uid="{00000000-0005-0000-0000-00008C6D0000}"/>
    <cellStyle name="Total 9 9 2 12" xfId="28040" xr:uid="{00000000-0005-0000-0000-00008D6D0000}"/>
    <cellStyle name="Total 9 9 2 12 2" xfId="28041" xr:uid="{00000000-0005-0000-0000-00008E6D0000}"/>
    <cellStyle name="Total 9 9 2 13" xfId="28042" xr:uid="{00000000-0005-0000-0000-00008F6D0000}"/>
    <cellStyle name="Total 9 9 2 13 2" xfId="28043" xr:uid="{00000000-0005-0000-0000-0000906D0000}"/>
    <cellStyle name="Total 9 9 2 14" xfId="28044" xr:uid="{00000000-0005-0000-0000-0000916D0000}"/>
    <cellStyle name="Total 9 9 2 14 2" xfId="28045" xr:uid="{00000000-0005-0000-0000-0000926D0000}"/>
    <cellStyle name="Total 9 9 2 15" xfId="28046" xr:uid="{00000000-0005-0000-0000-0000936D0000}"/>
    <cellStyle name="Total 9 9 2 15 2" xfId="28047" xr:uid="{00000000-0005-0000-0000-0000946D0000}"/>
    <cellStyle name="Total 9 9 2 16" xfId="28048" xr:uid="{00000000-0005-0000-0000-0000956D0000}"/>
    <cellStyle name="Total 9 9 2 16 2" xfId="28049" xr:uid="{00000000-0005-0000-0000-0000966D0000}"/>
    <cellStyle name="Total 9 9 2 17" xfId="28050" xr:uid="{00000000-0005-0000-0000-0000976D0000}"/>
    <cellStyle name="Total 9 9 2 17 2" xfId="28051" xr:uid="{00000000-0005-0000-0000-0000986D0000}"/>
    <cellStyle name="Total 9 9 2 18" xfId="28052" xr:uid="{00000000-0005-0000-0000-0000996D0000}"/>
    <cellStyle name="Total 9 9 2 2" xfId="28053" xr:uid="{00000000-0005-0000-0000-00009A6D0000}"/>
    <cellStyle name="Total 9 9 2 2 2" xfId="28054" xr:uid="{00000000-0005-0000-0000-00009B6D0000}"/>
    <cellStyle name="Total 9 9 2 3" xfId="28055" xr:uid="{00000000-0005-0000-0000-00009C6D0000}"/>
    <cellStyle name="Total 9 9 2 3 2" xfId="28056" xr:uid="{00000000-0005-0000-0000-00009D6D0000}"/>
    <cellStyle name="Total 9 9 2 4" xfId="28057" xr:uid="{00000000-0005-0000-0000-00009E6D0000}"/>
    <cellStyle name="Total 9 9 2 4 2" xfId="28058" xr:uid="{00000000-0005-0000-0000-00009F6D0000}"/>
    <cellStyle name="Total 9 9 2 5" xfId="28059" xr:uid="{00000000-0005-0000-0000-0000A06D0000}"/>
    <cellStyle name="Total 9 9 2 5 2" xfId="28060" xr:uid="{00000000-0005-0000-0000-0000A16D0000}"/>
    <cellStyle name="Total 9 9 2 6" xfId="28061" xr:uid="{00000000-0005-0000-0000-0000A26D0000}"/>
    <cellStyle name="Total 9 9 2 6 2" xfId="28062" xr:uid="{00000000-0005-0000-0000-0000A36D0000}"/>
    <cellStyle name="Total 9 9 2 7" xfId="28063" xr:uid="{00000000-0005-0000-0000-0000A46D0000}"/>
    <cellStyle name="Total 9 9 2 7 2" xfId="28064" xr:uid="{00000000-0005-0000-0000-0000A56D0000}"/>
    <cellStyle name="Total 9 9 2 8" xfId="28065" xr:uid="{00000000-0005-0000-0000-0000A66D0000}"/>
    <cellStyle name="Total 9 9 2 8 2" xfId="28066" xr:uid="{00000000-0005-0000-0000-0000A76D0000}"/>
    <cellStyle name="Total 9 9 2 9" xfId="28067" xr:uid="{00000000-0005-0000-0000-0000A86D0000}"/>
    <cellStyle name="Total 9 9 2 9 2" xfId="28068" xr:uid="{00000000-0005-0000-0000-0000A96D0000}"/>
    <cellStyle name="Total 9 9 3" xfId="28069" xr:uid="{00000000-0005-0000-0000-0000AA6D0000}"/>
    <cellStyle name="Total 9 9 3 10" xfId="28070" xr:uid="{00000000-0005-0000-0000-0000AB6D0000}"/>
    <cellStyle name="Total 9 9 3 10 2" xfId="28071" xr:uid="{00000000-0005-0000-0000-0000AC6D0000}"/>
    <cellStyle name="Total 9 9 3 11" xfId="28072" xr:uid="{00000000-0005-0000-0000-0000AD6D0000}"/>
    <cellStyle name="Total 9 9 3 11 2" xfId="28073" xr:uid="{00000000-0005-0000-0000-0000AE6D0000}"/>
    <cellStyle name="Total 9 9 3 12" xfId="28074" xr:uid="{00000000-0005-0000-0000-0000AF6D0000}"/>
    <cellStyle name="Total 9 9 3 12 2" xfId="28075" xr:uid="{00000000-0005-0000-0000-0000B06D0000}"/>
    <cellStyle name="Total 9 9 3 13" xfId="28076" xr:uid="{00000000-0005-0000-0000-0000B16D0000}"/>
    <cellStyle name="Total 9 9 3 13 2" xfId="28077" xr:uid="{00000000-0005-0000-0000-0000B26D0000}"/>
    <cellStyle name="Total 9 9 3 14" xfId="28078" xr:uid="{00000000-0005-0000-0000-0000B36D0000}"/>
    <cellStyle name="Total 9 9 3 14 2" xfId="28079" xr:uid="{00000000-0005-0000-0000-0000B46D0000}"/>
    <cellStyle name="Total 9 9 3 15" xfId="28080" xr:uid="{00000000-0005-0000-0000-0000B56D0000}"/>
    <cellStyle name="Total 9 9 3 15 2" xfId="28081" xr:uid="{00000000-0005-0000-0000-0000B66D0000}"/>
    <cellStyle name="Total 9 9 3 16" xfId="28082" xr:uid="{00000000-0005-0000-0000-0000B76D0000}"/>
    <cellStyle name="Total 9 9 3 2" xfId="28083" xr:uid="{00000000-0005-0000-0000-0000B86D0000}"/>
    <cellStyle name="Total 9 9 3 2 2" xfId="28084" xr:uid="{00000000-0005-0000-0000-0000B96D0000}"/>
    <cellStyle name="Total 9 9 3 3" xfId="28085" xr:uid="{00000000-0005-0000-0000-0000BA6D0000}"/>
    <cellStyle name="Total 9 9 3 3 2" xfId="28086" xr:uid="{00000000-0005-0000-0000-0000BB6D0000}"/>
    <cellStyle name="Total 9 9 3 4" xfId="28087" xr:uid="{00000000-0005-0000-0000-0000BC6D0000}"/>
    <cellStyle name="Total 9 9 3 4 2" xfId="28088" xr:uid="{00000000-0005-0000-0000-0000BD6D0000}"/>
    <cellStyle name="Total 9 9 3 5" xfId="28089" xr:uid="{00000000-0005-0000-0000-0000BE6D0000}"/>
    <cellStyle name="Total 9 9 3 5 2" xfId="28090" xr:uid="{00000000-0005-0000-0000-0000BF6D0000}"/>
    <cellStyle name="Total 9 9 3 6" xfId="28091" xr:uid="{00000000-0005-0000-0000-0000C06D0000}"/>
    <cellStyle name="Total 9 9 3 6 2" xfId="28092" xr:uid="{00000000-0005-0000-0000-0000C16D0000}"/>
    <cellStyle name="Total 9 9 3 7" xfId="28093" xr:uid="{00000000-0005-0000-0000-0000C26D0000}"/>
    <cellStyle name="Total 9 9 3 7 2" xfId="28094" xr:uid="{00000000-0005-0000-0000-0000C36D0000}"/>
    <cellStyle name="Total 9 9 3 8" xfId="28095" xr:uid="{00000000-0005-0000-0000-0000C46D0000}"/>
    <cellStyle name="Total 9 9 3 8 2" xfId="28096" xr:uid="{00000000-0005-0000-0000-0000C56D0000}"/>
    <cellStyle name="Total 9 9 3 9" xfId="28097" xr:uid="{00000000-0005-0000-0000-0000C66D0000}"/>
    <cellStyle name="Total 9 9 3 9 2" xfId="28098" xr:uid="{00000000-0005-0000-0000-0000C76D0000}"/>
    <cellStyle name="Total 9 9 4" xfId="28099" xr:uid="{00000000-0005-0000-0000-0000C86D0000}"/>
    <cellStyle name="Total 9 9 4 10" xfId="28100" xr:uid="{00000000-0005-0000-0000-0000C96D0000}"/>
    <cellStyle name="Total 9 9 4 10 2" xfId="28101" xr:uid="{00000000-0005-0000-0000-0000CA6D0000}"/>
    <cellStyle name="Total 9 9 4 11" xfId="28102" xr:uid="{00000000-0005-0000-0000-0000CB6D0000}"/>
    <cellStyle name="Total 9 9 4 11 2" xfId="28103" xr:uid="{00000000-0005-0000-0000-0000CC6D0000}"/>
    <cellStyle name="Total 9 9 4 12" xfId="28104" xr:uid="{00000000-0005-0000-0000-0000CD6D0000}"/>
    <cellStyle name="Total 9 9 4 12 2" xfId="28105" xr:uid="{00000000-0005-0000-0000-0000CE6D0000}"/>
    <cellStyle name="Total 9 9 4 13" xfId="28106" xr:uid="{00000000-0005-0000-0000-0000CF6D0000}"/>
    <cellStyle name="Total 9 9 4 13 2" xfId="28107" xr:uid="{00000000-0005-0000-0000-0000D06D0000}"/>
    <cellStyle name="Total 9 9 4 14" xfId="28108" xr:uid="{00000000-0005-0000-0000-0000D16D0000}"/>
    <cellStyle name="Total 9 9 4 14 2" xfId="28109" xr:uid="{00000000-0005-0000-0000-0000D26D0000}"/>
    <cellStyle name="Total 9 9 4 15" xfId="28110" xr:uid="{00000000-0005-0000-0000-0000D36D0000}"/>
    <cellStyle name="Total 9 9 4 15 2" xfId="28111" xr:uid="{00000000-0005-0000-0000-0000D46D0000}"/>
    <cellStyle name="Total 9 9 4 16" xfId="28112" xr:uid="{00000000-0005-0000-0000-0000D56D0000}"/>
    <cellStyle name="Total 9 9 4 2" xfId="28113" xr:uid="{00000000-0005-0000-0000-0000D66D0000}"/>
    <cellStyle name="Total 9 9 4 2 2" xfId="28114" xr:uid="{00000000-0005-0000-0000-0000D76D0000}"/>
    <cellStyle name="Total 9 9 4 3" xfId="28115" xr:uid="{00000000-0005-0000-0000-0000D86D0000}"/>
    <cellStyle name="Total 9 9 4 3 2" xfId="28116" xr:uid="{00000000-0005-0000-0000-0000D96D0000}"/>
    <cellStyle name="Total 9 9 4 4" xfId="28117" xr:uid="{00000000-0005-0000-0000-0000DA6D0000}"/>
    <cellStyle name="Total 9 9 4 4 2" xfId="28118" xr:uid="{00000000-0005-0000-0000-0000DB6D0000}"/>
    <cellStyle name="Total 9 9 4 5" xfId="28119" xr:uid="{00000000-0005-0000-0000-0000DC6D0000}"/>
    <cellStyle name="Total 9 9 4 5 2" xfId="28120" xr:uid="{00000000-0005-0000-0000-0000DD6D0000}"/>
    <cellStyle name="Total 9 9 4 6" xfId="28121" xr:uid="{00000000-0005-0000-0000-0000DE6D0000}"/>
    <cellStyle name="Total 9 9 4 6 2" xfId="28122" xr:uid="{00000000-0005-0000-0000-0000DF6D0000}"/>
    <cellStyle name="Total 9 9 4 7" xfId="28123" xr:uid="{00000000-0005-0000-0000-0000E06D0000}"/>
    <cellStyle name="Total 9 9 4 7 2" xfId="28124" xr:uid="{00000000-0005-0000-0000-0000E16D0000}"/>
    <cellStyle name="Total 9 9 4 8" xfId="28125" xr:uid="{00000000-0005-0000-0000-0000E26D0000}"/>
    <cellStyle name="Total 9 9 4 8 2" xfId="28126" xr:uid="{00000000-0005-0000-0000-0000E36D0000}"/>
    <cellStyle name="Total 9 9 4 9" xfId="28127" xr:uid="{00000000-0005-0000-0000-0000E46D0000}"/>
    <cellStyle name="Total 9 9 4 9 2" xfId="28128" xr:uid="{00000000-0005-0000-0000-0000E56D0000}"/>
    <cellStyle name="Total 9 9 5" xfId="28129" xr:uid="{00000000-0005-0000-0000-0000E66D0000}"/>
    <cellStyle name="Total 9 9 5 10" xfId="28130" xr:uid="{00000000-0005-0000-0000-0000E76D0000}"/>
    <cellStyle name="Total 9 9 5 10 2" xfId="28131" xr:uid="{00000000-0005-0000-0000-0000E86D0000}"/>
    <cellStyle name="Total 9 9 5 11" xfId="28132" xr:uid="{00000000-0005-0000-0000-0000E96D0000}"/>
    <cellStyle name="Total 9 9 5 11 2" xfId="28133" xr:uid="{00000000-0005-0000-0000-0000EA6D0000}"/>
    <cellStyle name="Total 9 9 5 12" xfId="28134" xr:uid="{00000000-0005-0000-0000-0000EB6D0000}"/>
    <cellStyle name="Total 9 9 5 12 2" xfId="28135" xr:uid="{00000000-0005-0000-0000-0000EC6D0000}"/>
    <cellStyle name="Total 9 9 5 13" xfId="28136" xr:uid="{00000000-0005-0000-0000-0000ED6D0000}"/>
    <cellStyle name="Total 9 9 5 13 2" xfId="28137" xr:uid="{00000000-0005-0000-0000-0000EE6D0000}"/>
    <cellStyle name="Total 9 9 5 14" xfId="28138" xr:uid="{00000000-0005-0000-0000-0000EF6D0000}"/>
    <cellStyle name="Total 9 9 5 2" xfId="28139" xr:uid="{00000000-0005-0000-0000-0000F06D0000}"/>
    <cellStyle name="Total 9 9 5 2 2" xfId="28140" xr:uid="{00000000-0005-0000-0000-0000F16D0000}"/>
    <cellStyle name="Total 9 9 5 3" xfId="28141" xr:uid="{00000000-0005-0000-0000-0000F26D0000}"/>
    <cellStyle name="Total 9 9 5 3 2" xfId="28142" xr:uid="{00000000-0005-0000-0000-0000F36D0000}"/>
    <cellStyle name="Total 9 9 5 4" xfId="28143" xr:uid="{00000000-0005-0000-0000-0000F46D0000}"/>
    <cellStyle name="Total 9 9 5 4 2" xfId="28144" xr:uid="{00000000-0005-0000-0000-0000F56D0000}"/>
    <cellStyle name="Total 9 9 5 5" xfId="28145" xr:uid="{00000000-0005-0000-0000-0000F66D0000}"/>
    <cellStyle name="Total 9 9 5 5 2" xfId="28146" xr:uid="{00000000-0005-0000-0000-0000F76D0000}"/>
    <cellStyle name="Total 9 9 5 6" xfId="28147" xr:uid="{00000000-0005-0000-0000-0000F86D0000}"/>
    <cellStyle name="Total 9 9 5 6 2" xfId="28148" xr:uid="{00000000-0005-0000-0000-0000F96D0000}"/>
    <cellStyle name="Total 9 9 5 7" xfId="28149" xr:uid="{00000000-0005-0000-0000-0000FA6D0000}"/>
    <cellStyle name="Total 9 9 5 7 2" xfId="28150" xr:uid="{00000000-0005-0000-0000-0000FB6D0000}"/>
    <cellStyle name="Total 9 9 5 8" xfId="28151" xr:uid="{00000000-0005-0000-0000-0000FC6D0000}"/>
    <cellStyle name="Total 9 9 5 8 2" xfId="28152" xr:uid="{00000000-0005-0000-0000-0000FD6D0000}"/>
    <cellStyle name="Total 9 9 5 9" xfId="28153" xr:uid="{00000000-0005-0000-0000-0000FE6D0000}"/>
    <cellStyle name="Total 9 9 5 9 2" xfId="28154" xr:uid="{00000000-0005-0000-0000-0000FF6D0000}"/>
    <cellStyle name="Total 9 9 6" xfId="28155" xr:uid="{00000000-0005-0000-0000-0000006E0000}"/>
    <cellStyle name="Total 9 9 6 2" xfId="28156" xr:uid="{00000000-0005-0000-0000-0000016E0000}"/>
    <cellStyle name="Total 9 9 7" xfId="28157" xr:uid="{00000000-0005-0000-0000-0000026E0000}"/>
    <cellStyle name="Total 9 9 7 2" xfId="28158" xr:uid="{00000000-0005-0000-0000-0000036E0000}"/>
    <cellStyle name="Total 9 9 8" xfId="28159" xr:uid="{00000000-0005-0000-0000-0000046E0000}"/>
    <cellStyle name="Total 9 9 8 2" xfId="28160" xr:uid="{00000000-0005-0000-0000-0000056E0000}"/>
    <cellStyle name="Total 9 9 9" xfId="28161" xr:uid="{00000000-0005-0000-0000-0000066E0000}"/>
    <cellStyle name="Total 9 9 9 2" xfId="28162" xr:uid="{00000000-0005-0000-0000-0000076E0000}"/>
    <cellStyle name="Warning Text 10" xfId="28163" xr:uid="{00000000-0005-0000-0000-0000086E0000}"/>
    <cellStyle name="Warning Text 2" xfId="839" xr:uid="{00000000-0005-0000-0000-0000096E0000}"/>
    <cellStyle name="Warning Text 2 2" xfId="840" xr:uid="{00000000-0005-0000-0000-00000A6E0000}"/>
    <cellStyle name="Warning Text 2 3" xfId="28164" xr:uid="{00000000-0005-0000-0000-00000B6E0000}"/>
    <cellStyle name="Warning Text 3" xfId="841" xr:uid="{00000000-0005-0000-0000-00000C6E0000}"/>
    <cellStyle name="Warning Text 3 2" xfId="28165" xr:uid="{00000000-0005-0000-0000-00000D6E0000}"/>
    <cellStyle name="Warning Text 4" xfId="842" xr:uid="{00000000-0005-0000-0000-00000E6E0000}"/>
    <cellStyle name="Warning Text 4 2" xfId="28166" xr:uid="{00000000-0005-0000-0000-00000F6E0000}"/>
    <cellStyle name="Warning Text 5" xfId="28167" xr:uid="{00000000-0005-0000-0000-0000106E0000}"/>
    <cellStyle name="Warning Text 6" xfId="28168" xr:uid="{00000000-0005-0000-0000-0000116E0000}"/>
    <cellStyle name="Warning Text 7" xfId="28169" xr:uid="{00000000-0005-0000-0000-0000126E0000}"/>
    <cellStyle name="Warning Text 8" xfId="28170" xr:uid="{00000000-0005-0000-0000-0000136E0000}"/>
    <cellStyle name="Warning Text 9" xfId="28171" xr:uid="{00000000-0005-0000-0000-0000146E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0066"/>
      </font>
      <fill>
        <patternFill>
          <bgColor theme="3" tint="0.79998168889431442"/>
        </patternFill>
      </fill>
    </dxf>
    <dxf>
      <font>
        <strike val="0"/>
        <u/>
        <color rgb="FF0070C0"/>
      </font>
    </dxf>
    <dxf>
      <font>
        <strike val="0"/>
        <color rgb="FFFF0000"/>
      </font>
    </dxf>
  </dxfs>
  <tableStyles count="0" defaultTableStyle="TableStyleMedium2" defaultPivotStyle="PivotStyleLight16"/>
  <colors>
    <mruColors>
      <color rgb="FF9CC5CA"/>
      <color rgb="FF000066"/>
      <color rgb="FF16365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mailto:MHD.Education@dss.mo.gov" TargetMode="External"/><Relationship Id="rId1" Type="http://schemas.openxmlformats.org/officeDocument/2006/relationships/hyperlink" Target="https://patientclassificationmethodologies.solventum.com/login" TargetMode="External"/></Relationships>
</file>

<file path=xl/drawings/drawing1.xml><?xml version="1.0" encoding="utf-8"?>
<xdr:wsDr xmlns:xdr="http://schemas.openxmlformats.org/drawingml/2006/spreadsheetDrawing" xmlns:a="http://schemas.openxmlformats.org/drawingml/2006/main">
  <xdr:twoCellAnchor>
    <xdr:from>
      <xdr:col>2</xdr:col>
      <xdr:colOff>1453515</xdr:colOff>
      <xdr:row>7</xdr:row>
      <xdr:rowOff>619125</xdr:rowOff>
    </xdr:from>
    <xdr:to>
      <xdr:col>2</xdr:col>
      <xdr:colOff>1880235</xdr:colOff>
      <xdr:row>7</xdr:row>
      <xdr:rowOff>765810</xdr:rowOff>
    </xdr:to>
    <xdr:sp macro="" textlink="">
      <xdr:nvSpPr>
        <xdr:cNvPr id="2" name="Rectangle 1" descr="This is a link to a website where the APR-DRG can be determined.">
          <a:hlinkClick xmlns:r="http://schemas.openxmlformats.org/officeDocument/2006/relationships" r:id="rId1"/>
          <a:extLst>
            <a:ext uri="{FF2B5EF4-FFF2-40B4-BE49-F238E27FC236}">
              <a16:creationId xmlns:a16="http://schemas.microsoft.com/office/drawing/2014/main" id="{F5EB43F6-6854-4B35-12B0-6A69170F30E2}"/>
            </a:ext>
          </a:extLst>
        </xdr:cNvPr>
        <xdr:cNvSpPr/>
      </xdr:nvSpPr>
      <xdr:spPr>
        <a:xfrm>
          <a:off x="2406015" y="2152650"/>
          <a:ext cx="426720" cy="1466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3</xdr:col>
      <xdr:colOff>1771650</xdr:colOff>
      <xdr:row>7</xdr:row>
      <xdr:rowOff>771525</xdr:rowOff>
    </xdr:from>
    <xdr:to>
      <xdr:col>3</xdr:col>
      <xdr:colOff>3295650</xdr:colOff>
      <xdr:row>7</xdr:row>
      <xdr:rowOff>904875</xdr:rowOff>
    </xdr:to>
    <xdr:sp macro="" textlink="">
      <xdr:nvSpPr>
        <xdr:cNvPr id="3" name="Rectangle 2" descr="Email address for MHD Education to received authorization code.">
          <a:hlinkClick xmlns:r="http://schemas.openxmlformats.org/officeDocument/2006/relationships" r:id="rId2"/>
          <a:extLst>
            <a:ext uri="{FF2B5EF4-FFF2-40B4-BE49-F238E27FC236}">
              <a16:creationId xmlns:a16="http://schemas.microsoft.com/office/drawing/2014/main" id="{8DE6A7B1-AB86-13C2-6AE8-589F5C5D77AF}"/>
            </a:ext>
          </a:extLst>
        </xdr:cNvPr>
        <xdr:cNvSpPr/>
      </xdr:nvSpPr>
      <xdr:spPr>
        <a:xfrm>
          <a:off x="5734050" y="2305050"/>
          <a:ext cx="1524000" cy="133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tabSelected="1" workbookViewId="0"/>
  </sheetViews>
  <sheetFormatPr defaultColWidth="9.140625" defaultRowHeight="12.75"/>
  <cols>
    <col min="1" max="1" width="1.7109375" style="1" customWidth="1"/>
    <col min="2" max="2" width="17" style="1" customWidth="1"/>
    <col min="3" max="3" width="111.5703125" style="1" customWidth="1"/>
    <col min="4" max="16384" width="9.140625" style="1"/>
  </cols>
  <sheetData>
    <row r="1" spans="2:3" ht="13.5" customHeight="1" thickBot="1"/>
    <row r="2" spans="2:3" ht="18.75">
      <c r="B2" s="212" t="s">
        <v>2963</v>
      </c>
      <c r="C2" s="3"/>
    </row>
    <row r="3" spans="2:3" ht="15.75" thickBot="1">
      <c r="B3" s="211" t="s">
        <v>22</v>
      </c>
      <c r="C3" s="4"/>
    </row>
    <row r="4" spans="2:3" ht="12" customHeight="1">
      <c r="B4" s="90" t="s">
        <v>2231</v>
      </c>
      <c r="C4" s="91"/>
    </row>
    <row r="5" spans="2:3" ht="13.5" customHeight="1">
      <c r="B5" s="92"/>
      <c r="C5" s="91"/>
    </row>
    <row r="6" spans="2:3">
      <c r="B6" s="93" t="s">
        <v>30</v>
      </c>
      <c r="C6" s="94"/>
    </row>
    <row r="7" spans="2:3">
      <c r="B7" s="153">
        <v>45839</v>
      </c>
      <c r="C7" s="151" t="s">
        <v>2230</v>
      </c>
    </row>
    <row r="8" spans="2:3">
      <c r="B8" s="153"/>
      <c r="C8" s="151"/>
    </row>
    <row r="9" spans="2:3">
      <c r="B9" s="153"/>
      <c r="C9" s="151"/>
    </row>
    <row r="10" spans="2:3">
      <c r="B10" s="154"/>
      <c r="C10" s="152"/>
    </row>
    <row r="11" spans="2:3">
      <c r="B11" s="154"/>
      <c r="C11" s="152"/>
    </row>
    <row r="12" spans="2:3">
      <c r="B12" s="154"/>
      <c r="C12" s="152"/>
    </row>
    <row r="13" spans="2:3" ht="13.5" customHeight="1">
      <c r="B13" s="92"/>
      <c r="C13" s="91"/>
    </row>
    <row r="14" spans="2:3" ht="51">
      <c r="B14" s="95" t="s">
        <v>2964</v>
      </c>
      <c r="C14" s="96"/>
    </row>
    <row r="15" spans="2:3" ht="13.5" customHeight="1">
      <c r="B15" s="97"/>
      <c r="C15" s="98"/>
    </row>
    <row r="16" spans="2:3" ht="45" customHeight="1">
      <c r="B16" s="95" t="s">
        <v>2965</v>
      </c>
      <c r="C16" s="96"/>
    </row>
    <row r="17" spans="2:3" ht="11.45" customHeight="1">
      <c r="B17" s="97"/>
      <c r="C17" s="98"/>
    </row>
    <row r="18" spans="2:3">
      <c r="B18" s="95" t="s">
        <v>2966</v>
      </c>
      <c r="C18" s="96"/>
    </row>
    <row r="19" spans="2:3" ht="13.5" customHeight="1">
      <c r="B19" s="97"/>
      <c r="C19" s="98"/>
    </row>
    <row r="20" spans="2:3" ht="33" customHeight="1" thickBot="1">
      <c r="B20" s="99" t="s">
        <v>2232</v>
      </c>
      <c r="C20" s="100"/>
    </row>
  </sheetData>
  <sheetProtection algorithmName="SHA-512" hashValue="zxOelo/eKQt7HP0AGJq0Mbci71h7hi5E2vJThW4s+NM+brdSuSRvQBczBJZPL1wu58Tc4JuU7Xgwa16KB6JrcA==" saltValue="AQk6C/rl2+kWRra4HFN15g==" spinCount="100000" sheet="1" objects="1" scenarios="1"/>
  <pageMargins left="0.25" right="0.25" top="0.75" bottom="0.75" header="0.3" footer="0.3"/>
  <pageSetup fitToHeight="0" orientation="landscape"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22"/>
  <sheetViews>
    <sheetView showGridLines="0" workbookViewId="0"/>
  </sheetViews>
  <sheetFormatPr defaultColWidth="9.140625" defaultRowHeight="12.75"/>
  <cols>
    <col min="1" max="1" width="1.7109375" style="1" customWidth="1"/>
    <col min="2" max="2" width="150.7109375" style="1" customWidth="1"/>
    <col min="3" max="16384" width="9.140625" style="1"/>
  </cols>
  <sheetData>
    <row r="1" spans="2:2" ht="13.5" customHeight="1" thickBot="1"/>
    <row r="2" spans="2:2" ht="18.75">
      <c r="B2" s="225" t="str">
        <f>Cover!B2</f>
        <v>MO HealthNet APR-DRG Pricing Calculator - Rates Effective: 7/1/2025</v>
      </c>
    </row>
    <row r="3" spans="2:2" ht="15.75" thickBot="1">
      <c r="B3" s="213" t="s">
        <v>23</v>
      </c>
    </row>
    <row r="4" spans="2:2" ht="13.5" customHeight="1">
      <c r="B4" s="119"/>
    </row>
    <row r="5" spans="2:2" ht="15">
      <c r="B5" s="214" t="s">
        <v>24</v>
      </c>
    </row>
    <row r="6" spans="2:2">
      <c r="B6" s="120" t="s">
        <v>2967</v>
      </c>
    </row>
    <row r="7" spans="2:2" ht="13.5" customHeight="1">
      <c r="B7" s="121"/>
    </row>
    <row r="8" spans="2:2" ht="15">
      <c r="B8" s="214" t="s">
        <v>25</v>
      </c>
    </row>
    <row r="9" spans="2:2" ht="18" customHeight="1">
      <c r="B9" s="122" t="s">
        <v>2968</v>
      </c>
    </row>
    <row r="10" spans="2:2" ht="13.5" customHeight="1">
      <c r="B10" s="121"/>
    </row>
    <row r="11" spans="2:2" ht="15">
      <c r="B11" s="214" t="s">
        <v>26</v>
      </c>
    </row>
    <row r="12" spans="2:2" ht="25.5">
      <c r="B12" s="123" t="s">
        <v>2969</v>
      </c>
    </row>
    <row r="13" spans="2:2" ht="13.5" customHeight="1">
      <c r="B13" s="121"/>
    </row>
    <row r="14" spans="2:2" ht="15">
      <c r="B14" s="214" t="s">
        <v>27</v>
      </c>
    </row>
    <row r="15" spans="2:2" ht="38.25">
      <c r="B15" s="120" t="s">
        <v>2970</v>
      </c>
    </row>
    <row r="16" spans="2:2" ht="13.5" customHeight="1">
      <c r="B16" s="121"/>
    </row>
    <row r="17" spans="2:2" ht="15">
      <c r="B17" s="214" t="s">
        <v>2971</v>
      </c>
    </row>
    <row r="18" spans="2:2" ht="25.5">
      <c r="B18" s="120" t="s">
        <v>2972</v>
      </c>
    </row>
    <row r="19" spans="2:2" ht="13.5" customHeight="1">
      <c r="B19" s="121"/>
    </row>
    <row r="20" spans="2:2" ht="15">
      <c r="B20" s="215" t="s">
        <v>363</v>
      </c>
    </row>
    <row r="21" spans="2:2" ht="28.7" customHeight="1" thickBot="1">
      <c r="B21" s="124" t="s">
        <v>2973</v>
      </c>
    </row>
    <row r="22" spans="2:2" ht="1.35" customHeight="1">
      <c r="B22" s="5"/>
    </row>
  </sheetData>
  <sheetProtection algorithmName="SHA-512" hashValue="3Awe1DJpwq9vbv2AUk/oGPFNJHg2TABRq5pFN+PYWoWFjrfnQD1hb8kRYbG0R8Lrv7jUg/R46MlYuCWNETjvMw==" saltValue="zElMU51ffczNheEVebXKXA==" spinCount="100000" sheet="1" objects="1" scenarios="1"/>
  <pageMargins left="0.25" right="0.25" top="0.75" bottom="0.75" header="0.3" footer="0.3"/>
  <pageSetup fitToHeight="0"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C916-EF75-4B4E-8ED2-FA3D1CEEDACA}">
  <sheetPr>
    <pageSetUpPr fitToPage="1"/>
  </sheetPr>
  <dimension ref="B1:D30"/>
  <sheetViews>
    <sheetView showGridLines="0" workbookViewId="0"/>
  </sheetViews>
  <sheetFormatPr defaultColWidth="8.85546875" defaultRowHeight="12.75"/>
  <cols>
    <col min="1" max="1" width="1.7109375" style="1" customWidth="1"/>
    <col min="2" max="2" width="12.5703125" style="1" customWidth="1"/>
    <col min="3" max="3" width="45.140625" style="1" bestFit="1" customWidth="1"/>
    <col min="4" max="4" width="93.7109375" style="1" customWidth="1"/>
    <col min="5" max="5" width="8.85546875" style="1"/>
    <col min="6" max="6" width="44" style="1" bestFit="1" customWidth="1"/>
    <col min="7" max="16384" width="8.85546875" style="1"/>
  </cols>
  <sheetData>
    <row r="1" spans="2:4" ht="13.5" customHeight="1" thickBot="1"/>
    <row r="2" spans="2:4" ht="18.75">
      <c r="B2" s="223" t="str">
        <f>Structure!B2</f>
        <v>MO HealthNet APR-DRG Pricing Calculator - Rates Effective: 7/1/2025</v>
      </c>
      <c r="C2" s="6"/>
      <c r="D2" s="2"/>
    </row>
    <row r="3" spans="2:4" ht="16.5" thickBot="1">
      <c r="B3" s="224" t="s">
        <v>28</v>
      </c>
      <c r="C3" s="7"/>
      <c r="D3" s="8"/>
    </row>
    <row r="4" spans="2:4" ht="13.5" customHeight="1" thickBot="1">
      <c r="B4" s="220"/>
      <c r="C4" s="221"/>
      <c r="D4" s="222"/>
    </row>
    <row r="5" spans="2:4" ht="16.5" thickBot="1">
      <c r="B5" s="216" t="s">
        <v>17</v>
      </c>
      <c r="C5" s="9"/>
      <c r="D5" s="10"/>
    </row>
    <row r="6" spans="2:4" ht="28.5" customHeight="1">
      <c r="B6" s="226" t="s">
        <v>2974</v>
      </c>
      <c r="C6" s="227"/>
      <c r="D6" s="228"/>
    </row>
    <row r="7" spans="2:4" ht="13.5" customHeight="1">
      <c r="B7" s="208"/>
      <c r="C7" s="209"/>
      <c r="D7" s="210"/>
    </row>
    <row r="8" spans="2:4" ht="110.25" customHeight="1">
      <c r="B8" s="229" t="s">
        <v>3039</v>
      </c>
      <c r="C8" s="230"/>
      <c r="D8" s="231"/>
    </row>
    <row r="9" spans="2:4" ht="13.5" customHeight="1">
      <c r="B9" s="208"/>
      <c r="C9" s="209"/>
      <c r="D9" s="210"/>
    </row>
    <row r="10" spans="2:4" ht="29.25" customHeight="1">
      <c r="B10" s="229" t="s">
        <v>2975</v>
      </c>
      <c r="C10" s="230"/>
      <c r="D10" s="231"/>
    </row>
    <row r="11" spans="2:4" ht="13.5" customHeight="1" thickBot="1">
      <c r="B11" s="205"/>
      <c r="C11" s="206"/>
      <c r="D11" s="207"/>
    </row>
    <row r="12" spans="2:4" ht="16.5" thickBot="1">
      <c r="B12" s="232" t="s">
        <v>29</v>
      </c>
      <c r="C12" s="9"/>
      <c r="D12" s="10"/>
    </row>
    <row r="13" spans="2:4" ht="15.75">
      <c r="B13" s="11" t="s">
        <v>13</v>
      </c>
      <c r="C13" s="11" t="s">
        <v>14</v>
      </c>
      <c r="D13" s="11" t="s">
        <v>15</v>
      </c>
    </row>
    <row r="14" spans="2:4">
      <c r="B14" s="82" t="s">
        <v>16</v>
      </c>
      <c r="C14" s="12" t="s">
        <v>3036</v>
      </c>
      <c r="D14" s="85" t="s">
        <v>3037</v>
      </c>
    </row>
    <row r="15" spans="2:4" ht="27.75" customHeight="1">
      <c r="B15" s="82" t="s">
        <v>18</v>
      </c>
      <c r="C15" s="12" t="s">
        <v>356</v>
      </c>
      <c r="D15" s="83" t="s">
        <v>359</v>
      </c>
    </row>
    <row r="16" spans="2:4" ht="38.25">
      <c r="B16" s="82" t="s">
        <v>19</v>
      </c>
      <c r="C16" s="12" t="s">
        <v>357</v>
      </c>
      <c r="D16" s="84" t="s">
        <v>2976</v>
      </c>
    </row>
    <row r="17" spans="2:4">
      <c r="B17" s="82" t="s">
        <v>20</v>
      </c>
      <c r="C17" s="12" t="s">
        <v>2218</v>
      </c>
      <c r="D17" s="84" t="s">
        <v>2418</v>
      </c>
    </row>
    <row r="18" spans="2:4">
      <c r="B18" s="82" t="s">
        <v>21</v>
      </c>
      <c r="C18" s="13" t="s">
        <v>348</v>
      </c>
      <c r="D18" s="85" t="s">
        <v>362</v>
      </c>
    </row>
    <row r="19" spans="2:4" ht="26.25" thickBot="1">
      <c r="B19" s="86" t="s">
        <v>2229</v>
      </c>
      <c r="C19" s="12" t="s">
        <v>33</v>
      </c>
      <c r="D19" s="85" t="s">
        <v>2977</v>
      </c>
    </row>
    <row r="20" spans="2:4" ht="15.75" thickBot="1">
      <c r="B20" s="233" t="s">
        <v>34</v>
      </c>
      <c r="C20" s="14"/>
      <c r="D20" s="15"/>
    </row>
    <row r="21" spans="2:4" ht="38.25">
      <c r="B21" s="82" t="s">
        <v>2228</v>
      </c>
      <c r="C21" s="12" t="s">
        <v>360</v>
      </c>
      <c r="D21" s="85" t="s">
        <v>2978</v>
      </c>
    </row>
    <row r="22" spans="2:4" ht="25.5">
      <c r="B22" s="82" t="s">
        <v>2227</v>
      </c>
      <c r="C22" s="12" t="s">
        <v>361</v>
      </c>
      <c r="D22" s="85" t="s">
        <v>2979</v>
      </c>
    </row>
    <row r="23" spans="2:4">
      <c r="B23" s="82" t="s">
        <v>2226</v>
      </c>
      <c r="C23" s="12" t="s">
        <v>811</v>
      </c>
      <c r="D23" s="85" t="s">
        <v>2980</v>
      </c>
    </row>
    <row r="24" spans="2:4" ht="25.5">
      <c r="B24" s="82" t="s">
        <v>2225</v>
      </c>
      <c r="C24" s="12" t="s">
        <v>141</v>
      </c>
      <c r="D24" s="85" t="s">
        <v>2981</v>
      </c>
    </row>
    <row r="25" spans="2:4" ht="25.5">
      <c r="B25" s="82" t="s">
        <v>2224</v>
      </c>
      <c r="C25" s="12" t="s">
        <v>2137</v>
      </c>
      <c r="D25" s="85" t="s">
        <v>2982</v>
      </c>
    </row>
    <row r="26" spans="2:4" ht="25.5">
      <c r="B26" s="82" t="s">
        <v>2223</v>
      </c>
      <c r="C26" s="12" t="s">
        <v>2138</v>
      </c>
      <c r="D26" s="85" t="s">
        <v>2983</v>
      </c>
    </row>
    <row r="27" spans="2:4" ht="102">
      <c r="B27" s="82" t="s">
        <v>2222</v>
      </c>
      <c r="C27" s="12" t="s">
        <v>365</v>
      </c>
      <c r="D27" s="85" t="s">
        <v>2985</v>
      </c>
    </row>
    <row r="28" spans="2:4">
      <c r="B28" s="82" t="s">
        <v>2221</v>
      </c>
      <c r="C28" s="12" t="s">
        <v>810</v>
      </c>
      <c r="D28" s="85" t="s">
        <v>2984</v>
      </c>
    </row>
    <row r="29" spans="2:4">
      <c r="B29" s="82" t="s">
        <v>2220</v>
      </c>
      <c r="C29" s="12" t="s">
        <v>2152</v>
      </c>
      <c r="D29" s="85"/>
    </row>
    <row r="30" spans="2:4" ht="13.5" thickBot="1">
      <c r="B30" s="87"/>
      <c r="C30" s="88"/>
      <c r="D30" s="89"/>
    </row>
  </sheetData>
  <sheetProtection algorithmName="SHA-512" hashValue="liAZfadBlNm0OWq/m/5JW0MYTEVTQDYf+1WLGPLZke/3fQPUPCnxaJJsyBpEe+00bRN/m+ZIIAzQ6hbXT8bWNA==" saltValue="38xj9JF3sq9QGir4ya+wAQ==" spinCount="100000" sheet="1" objects="1" scenarios="1"/>
  <pageMargins left="0.25" right="0.25" top="0.75" bottom="0.75" header="0.3" footer="0.3"/>
  <pageSetup scale="67" orientation="portrait" r:id="rId1"/>
  <rowBreaks count="1" manualBreakCount="1">
    <brk id="19" max="16383" man="1"/>
  </rowBreaks>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5CA"/>
    <pageSetUpPr fitToPage="1"/>
  </sheetPr>
  <dimension ref="A1:L76"/>
  <sheetViews>
    <sheetView showGridLines="0" zoomScaleNormal="100" workbookViewId="0">
      <pane xSplit="2" ySplit="5" topLeftCell="C6" activePane="bottomRight" state="frozen"/>
      <selection pane="topRight" activeCell="C1" sqref="C1"/>
      <selection pane="bottomLeft" activeCell="A8" sqref="A8"/>
      <selection pane="bottomRight"/>
    </sheetView>
  </sheetViews>
  <sheetFormatPr defaultColWidth="9.140625" defaultRowHeight="15"/>
  <cols>
    <col min="1" max="1" width="3.42578125" style="18" customWidth="1"/>
    <col min="2" max="2" width="4.5703125" style="29" customWidth="1"/>
    <col min="3" max="3" width="59.85546875" style="30" bestFit="1" customWidth="1"/>
    <col min="4" max="4" width="1.7109375" style="30" customWidth="1"/>
    <col min="5" max="5" width="52.85546875" style="42" bestFit="1" customWidth="1"/>
    <col min="6" max="6" width="1.7109375" style="30" customWidth="1"/>
    <col min="7" max="7" width="76.5703125" style="32" customWidth="1"/>
    <col min="8" max="8" width="61.140625" style="19" customWidth="1"/>
    <col min="9" max="9" width="2.42578125" style="18" bestFit="1" customWidth="1"/>
    <col min="10" max="12" width="19.42578125" style="18" customWidth="1"/>
    <col min="13" max="16384" width="9.140625" style="18"/>
  </cols>
  <sheetData>
    <row r="1" spans="1:10" s="16" customFormat="1" ht="15.75" thickBot="1">
      <c r="B1" s="158" t="s">
        <v>347</v>
      </c>
      <c r="C1" s="158" t="s">
        <v>1</v>
      </c>
      <c r="D1" s="159" t="s">
        <v>2</v>
      </c>
      <c r="E1" s="159" t="s">
        <v>3</v>
      </c>
      <c r="F1" s="159" t="s">
        <v>10</v>
      </c>
      <c r="G1" s="160" t="s">
        <v>11</v>
      </c>
      <c r="H1" s="17"/>
    </row>
    <row r="2" spans="1:10">
      <c r="A2" s="18" t="s">
        <v>36</v>
      </c>
      <c r="B2" s="161">
        <v>2</v>
      </c>
      <c r="C2" s="217" t="str">
        <f>'Calculator Instructions'!B2</f>
        <v>MO HealthNet APR-DRG Pricing Calculator - Rates Effective: 7/1/2025</v>
      </c>
      <c r="D2" s="162"/>
      <c r="E2" s="162"/>
      <c r="F2" s="162"/>
      <c r="G2" s="163"/>
    </row>
    <row r="3" spans="1:10" ht="15.75" thickBot="1">
      <c r="B3" s="164">
        <f>B2+1</f>
        <v>3</v>
      </c>
      <c r="C3" s="218" t="s">
        <v>2986</v>
      </c>
      <c r="D3" s="166"/>
      <c r="E3" s="166"/>
      <c r="F3" s="166"/>
      <c r="G3" s="167"/>
    </row>
    <row r="4" spans="1:10" ht="15.75" thickBot="1">
      <c r="B4" s="164">
        <f t="shared" ref="B4:B52" si="0">B3+1</f>
        <v>4</v>
      </c>
      <c r="C4" s="168" t="s">
        <v>0</v>
      </c>
      <c r="D4" s="165"/>
      <c r="E4" s="169"/>
      <c r="F4" s="166"/>
      <c r="G4" s="170" t="s">
        <v>9</v>
      </c>
      <c r="J4" s="20"/>
    </row>
    <row r="5" spans="1:10" ht="15.75" thickBot="1">
      <c r="B5" s="164">
        <f t="shared" si="0"/>
        <v>5</v>
      </c>
      <c r="C5" s="171" t="s">
        <v>4</v>
      </c>
      <c r="D5" s="172"/>
      <c r="E5" s="171" t="s">
        <v>5</v>
      </c>
      <c r="F5" s="172"/>
      <c r="G5" s="171" t="s">
        <v>6</v>
      </c>
    </row>
    <row r="6" spans="1:10" ht="16.899999999999999" customHeight="1" thickBot="1">
      <c r="B6" s="164">
        <f t="shared" si="0"/>
        <v>6</v>
      </c>
      <c r="C6" s="219" t="s">
        <v>7</v>
      </c>
      <c r="D6" s="173"/>
      <c r="E6" s="173"/>
      <c r="F6" s="173"/>
      <c r="G6" s="174"/>
      <c r="H6" s="21"/>
    </row>
    <row r="7" spans="1:10" ht="14.1" customHeight="1">
      <c r="B7" s="164">
        <f t="shared" si="0"/>
        <v>7</v>
      </c>
      <c r="C7" s="175" t="s">
        <v>3036</v>
      </c>
      <c r="D7" s="43"/>
      <c r="E7" s="156" t="s">
        <v>3038</v>
      </c>
      <c r="F7" s="44"/>
      <c r="G7" s="176" t="s">
        <v>2987</v>
      </c>
      <c r="H7" s="62"/>
    </row>
    <row r="8" spans="1:10" ht="14.1" customHeight="1">
      <c r="B8" s="164">
        <f t="shared" si="0"/>
        <v>8</v>
      </c>
      <c r="C8" s="175" t="s">
        <v>356</v>
      </c>
      <c r="D8" s="43"/>
      <c r="E8" s="45">
        <v>164730.51</v>
      </c>
      <c r="F8" s="44"/>
      <c r="G8" s="176" t="s">
        <v>37</v>
      </c>
    </row>
    <row r="9" spans="1:10" ht="14.1" customHeight="1">
      <c r="B9" s="164">
        <f t="shared" si="0"/>
        <v>9</v>
      </c>
      <c r="C9" s="175" t="s">
        <v>357</v>
      </c>
      <c r="D9" s="43"/>
      <c r="E9" s="46">
        <v>28</v>
      </c>
      <c r="F9" s="44"/>
      <c r="G9" s="176" t="s">
        <v>2219</v>
      </c>
    </row>
    <row r="10" spans="1:10" ht="14.1" customHeight="1">
      <c r="B10" s="164">
        <f t="shared" si="0"/>
        <v>10</v>
      </c>
      <c r="C10" s="175" t="s">
        <v>2218</v>
      </c>
      <c r="D10" s="177"/>
      <c r="E10" s="46">
        <v>28</v>
      </c>
      <c r="F10" s="44"/>
      <c r="G10" s="176" t="s">
        <v>2418</v>
      </c>
    </row>
    <row r="11" spans="1:10">
      <c r="B11" s="164">
        <f t="shared" si="0"/>
        <v>11</v>
      </c>
      <c r="C11" s="178" t="s">
        <v>348</v>
      </c>
      <c r="D11" s="43"/>
      <c r="E11" s="200" t="s">
        <v>2420</v>
      </c>
      <c r="F11" s="44"/>
      <c r="G11" s="179"/>
      <c r="H11" s="22"/>
    </row>
    <row r="12" spans="1:10" ht="14.1" customHeight="1" thickBot="1">
      <c r="B12" s="164">
        <f t="shared" si="0"/>
        <v>12</v>
      </c>
      <c r="C12" s="175" t="s">
        <v>358</v>
      </c>
      <c r="D12" s="43"/>
      <c r="E12" s="46" t="s">
        <v>2084</v>
      </c>
      <c r="F12" s="44"/>
      <c r="G12" s="176" t="s">
        <v>32</v>
      </c>
      <c r="H12" s="23"/>
      <c r="I12" s="24"/>
    </row>
    <row r="13" spans="1:10" ht="14.1" customHeight="1" thickBot="1">
      <c r="B13" s="164">
        <f t="shared" si="0"/>
        <v>13</v>
      </c>
      <c r="C13" s="219" t="s">
        <v>12</v>
      </c>
      <c r="D13" s="173"/>
      <c r="E13" s="173"/>
      <c r="F13" s="173"/>
      <c r="G13" s="180"/>
      <c r="H13" s="25"/>
    </row>
    <row r="14" spans="1:10" ht="15.75" thickBot="1">
      <c r="B14" s="164">
        <f t="shared" si="0"/>
        <v>14</v>
      </c>
      <c r="C14" s="181" t="s">
        <v>35</v>
      </c>
      <c r="D14" s="47"/>
      <c r="E14" s="182" t="e">
        <f>VLOOKUP($E$7,Provider_Parameters,3,0)</f>
        <v>#N/A</v>
      </c>
      <c r="F14" s="48"/>
      <c r="G14" s="183" t="s">
        <v>2989</v>
      </c>
      <c r="H14" s="25"/>
    </row>
    <row r="15" spans="1:10" ht="15.75" thickBot="1">
      <c r="B15" s="164">
        <f t="shared" si="0"/>
        <v>15</v>
      </c>
      <c r="C15" s="184" t="s">
        <v>2233</v>
      </c>
      <c r="D15" s="43"/>
      <c r="E15" s="185" t="e">
        <f>VLOOKUP($E$7,Provider_Parameters,4,0)</f>
        <v>#N/A</v>
      </c>
      <c r="F15" s="49"/>
      <c r="G15" s="183" t="s">
        <v>2989</v>
      </c>
      <c r="H15" s="26"/>
    </row>
    <row r="16" spans="1:10" ht="15.75" thickBot="1">
      <c r="B16" s="164">
        <f t="shared" si="0"/>
        <v>16</v>
      </c>
      <c r="C16" s="175" t="s">
        <v>2988</v>
      </c>
      <c r="D16" s="50"/>
      <c r="E16" s="186" t="e">
        <f>VLOOKUP($E$7,Provider_Parameters,5,0)</f>
        <v>#N/A</v>
      </c>
      <c r="F16" s="51"/>
      <c r="G16" s="183" t="s">
        <v>2989</v>
      </c>
      <c r="H16" s="26"/>
    </row>
    <row r="17" spans="2:12" ht="14.1" customHeight="1" thickBot="1">
      <c r="B17" s="164">
        <f t="shared" si="0"/>
        <v>17</v>
      </c>
      <c r="C17" s="219" t="s">
        <v>8</v>
      </c>
      <c r="D17" s="173"/>
      <c r="E17" s="173"/>
      <c r="F17" s="173"/>
      <c r="G17" s="180"/>
    </row>
    <row r="18" spans="2:12" ht="35.25" customHeight="1">
      <c r="B18" s="164">
        <f t="shared" si="0"/>
        <v>18</v>
      </c>
      <c r="C18" s="184" t="s">
        <v>366</v>
      </c>
      <c r="D18" s="43"/>
      <c r="E18" s="187" t="str">
        <f>VLOOKUP($E$12,APR_DRG,2,0)</f>
        <v>OTHER AFTERCARE AND CONVALESCENCE</v>
      </c>
      <c r="F18" s="52"/>
      <c r="G18" s="176" t="s">
        <v>2990</v>
      </c>
    </row>
    <row r="19" spans="2:12">
      <c r="B19" s="164">
        <f t="shared" si="0"/>
        <v>19</v>
      </c>
      <c r="C19" s="184" t="s">
        <v>2151</v>
      </c>
      <c r="D19" s="43"/>
      <c r="E19" s="188" t="str">
        <f>VLOOKUP($E$12,APR_DRG,9,0)</f>
        <v>Internal Medicine</v>
      </c>
      <c r="F19" s="52"/>
      <c r="G19" s="176" t="s">
        <v>2990</v>
      </c>
    </row>
    <row r="20" spans="2:12" ht="14.1" customHeight="1">
      <c r="B20" s="164">
        <f t="shared" si="0"/>
        <v>20</v>
      </c>
      <c r="C20" s="175" t="s">
        <v>2991</v>
      </c>
      <c r="D20" s="43"/>
      <c r="E20" s="53">
        <f>VLOOKUP($E$12,APR_DRG,4,0)</f>
        <v>1.4535</v>
      </c>
      <c r="F20" s="52"/>
      <c r="G20" s="176" t="s">
        <v>2990</v>
      </c>
    </row>
    <row r="21" spans="2:12" ht="14.1" customHeight="1">
      <c r="B21" s="164">
        <f t="shared" si="0"/>
        <v>21</v>
      </c>
      <c r="C21" s="175" t="s">
        <v>367</v>
      </c>
      <c r="D21" s="43"/>
      <c r="E21" s="74">
        <f>VLOOKUP($E$12,APR_DRG,7,0)</f>
        <v>39792.14</v>
      </c>
      <c r="F21" s="52"/>
      <c r="G21" s="176" t="s">
        <v>2990</v>
      </c>
      <c r="H21" s="26"/>
    </row>
    <row r="22" spans="2:12" ht="14.1" customHeight="1">
      <c r="B22" s="164">
        <f t="shared" si="0"/>
        <v>22</v>
      </c>
      <c r="C22" s="175" t="s">
        <v>2996</v>
      </c>
      <c r="D22" s="43"/>
      <c r="E22" s="73">
        <f>VLOOKUP($E$12,APR_DRG,5,0)</f>
        <v>6.02</v>
      </c>
      <c r="F22" s="52"/>
      <c r="G22" s="176" t="s">
        <v>2990</v>
      </c>
      <c r="H22" s="26"/>
    </row>
    <row r="23" spans="2:12" ht="14.1" customHeight="1">
      <c r="B23" s="164">
        <f t="shared" si="0"/>
        <v>23</v>
      </c>
      <c r="C23" s="175" t="s">
        <v>2154</v>
      </c>
      <c r="D23" s="43"/>
      <c r="E23" s="73">
        <f>VLOOKUP($E$12,APR_DRG,6,0)</f>
        <v>0</v>
      </c>
      <c r="F23" s="52"/>
      <c r="G23" s="176" t="s">
        <v>2990</v>
      </c>
      <c r="H23" s="26"/>
    </row>
    <row r="24" spans="2:12" ht="15.75" thickBot="1">
      <c r="B24" s="164">
        <f t="shared" si="0"/>
        <v>24</v>
      </c>
      <c r="C24" s="189" t="s">
        <v>811</v>
      </c>
      <c r="D24" s="50"/>
      <c r="E24" s="73">
        <f>VLOOKUP($E$12,APR_DRG,11,0)</f>
        <v>1.31</v>
      </c>
      <c r="F24" s="51"/>
      <c r="G24" s="176" t="s">
        <v>2990</v>
      </c>
      <c r="H24" s="26"/>
    </row>
    <row r="25" spans="2:12" s="117" customFormat="1" ht="15.75" thickBot="1">
      <c r="B25" s="164">
        <f t="shared" si="0"/>
        <v>25</v>
      </c>
      <c r="C25" s="219" t="s">
        <v>2992</v>
      </c>
      <c r="D25" s="173"/>
      <c r="E25" s="173"/>
      <c r="F25" s="173"/>
      <c r="G25" s="180"/>
      <c r="H25" s="19"/>
      <c r="I25" s="18"/>
      <c r="J25" s="18"/>
      <c r="K25" s="18"/>
      <c r="L25" s="18"/>
    </row>
    <row r="26" spans="2:12" ht="15.75" thickBot="1">
      <c r="B26" s="164">
        <f t="shared" si="0"/>
        <v>26</v>
      </c>
      <c r="C26" s="178" t="s">
        <v>2993</v>
      </c>
      <c r="D26" s="79"/>
      <c r="E26" s="80" t="e">
        <f>ROUND(E15*E20,2)</f>
        <v>#N/A</v>
      </c>
      <c r="F26" s="81"/>
      <c r="G26" s="179" t="s">
        <v>804</v>
      </c>
      <c r="H26" s="27"/>
    </row>
    <row r="27" spans="2:12" s="117" customFormat="1" ht="15.75" thickBot="1">
      <c r="B27" s="164">
        <f t="shared" si="0"/>
        <v>27</v>
      </c>
      <c r="C27" s="219" t="s">
        <v>799</v>
      </c>
      <c r="D27" s="173"/>
      <c r="E27" s="173"/>
      <c r="F27" s="173"/>
      <c r="G27" s="180"/>
      <c r="H27" s="19"/>
      <c r="I27" s="18"/>
      <c r="J27" s="18"/>
      <c r="K27" s="18"/>
      <c r="L27" s="18"/>
    </row>
    <row r="28" spans="2:12" ht="30">
      <c r="B28" s="164">
        <f t="shared" si="0"/>
        <v>28</v>
      </c>
      <c r="C28" s="178" t="s">
        <v>800</v>
      </c>
      <c r="D28" s="50"/>
      <c r="E28" s="63" t="str">
        <f>IF(AND(OR(E11=2,E11=5,E11=66,E11="02",E11="05",E11="66",E11="2",E11="5"),LEFT(E12,3)&lt;&gt;"580",LEFT(E12,3)&lt;&gt;"581"),"Yes","No")</f>
        <v>No</v>
      </c>
      <c r="F28" s="51"/>
      <c r="G28" s="179" t="s">
        <v>2994</v>
      </c>
      <c r="H28" s="27"/>
    </row>
    <row r="29" spans="2:12">
      <c r="B29" s="164">
        <f t="shared" si="0"/>
        <v>29</v>
      </c>
      <c r="C29" s="178" t="s">
        <v>801</v>
      </c>
      <c r="D29" s="50"/>
      <c r="E29" s="55">
        <f>IF(E28="Yes",(E26/E22)*(E9+1),0)</f>
        <v>0</v>
      </c>
      <c r="F29" s="51"/>
      <c r="G29" s="179" t="s">
        <v>2995</v>
      </c>
      <c r="H29" s="27"/>
    </row>
    <row r="30" spans="2:12" ht="30.75" thickBot="1">
      <c r="B30" s="164">
        <f t="shared" si="0"/>
        <v>30</v>
      </c>
      <c r="C30" s="178" t="s">
        <v>2998</v>
      </c>
      <c r="D30" s="50"/>
      <c r="E30" s="55">
        <f>IF(E28="Yes",MIN(E29,E26),0)</f>
        <v>0</v>
      </c>
      <c r="F30" s="51"/>
      <c r="G30" s="179" t="s">
        <v>2997</v>
      </c>
      <c r="H30" s="27"/>
    </row>
    <row r="31" spans="2:12" ht="15.75" thickBot="1">
      <c r="B31" s="164">
        <f t="shared" si="0"/>
        <v>31</v>
      </c>
      <c r="C31" s="219" t="s">
        <v>802</v>
      </c>
      <c r="D31" s="173"/>
      <c r="E31" s="173"/>
      <c r="F31" s="173"/>
      <c r="G31" s="180"/>
    </row>
    <row r="32" spans="2:12">
      <c r="B32" s="164">
        <f t="shared" si="0"/>
        <v>32</v>
      </c>
      <c r="C32" s="178" t="s">
        <v>803</v>
      </c>
      <c r="D32" s="50"/>
      <c r="E32" s="55" t="e">
        <f>IF(E28="Yes",E33-E30,E33-E26)</f>
        <v>#N/A</v>
      </c>
      <c r="F32" s="51"/>
      <c r="G32" s="179"/>
      <c r="H32" s="27"/>
    </row>
    <row r="33" spans="2:12" ht="15.75" thickBot="1">
      <c r="B33" s="164">
        <f t="shared" si="0"/>
        <v>33</v>
      </c>
      <c r="C33" s="178" t="s">
        <v>2999</v>
      </c>
      <c r="D33" s="50"/>
      <c r="E33" s="55" t="e">
        <f>IF(E28="Yes",E30*E24,E26*E24)</f>
        <v>#N/A</v>
      </c>
      <c r="F33" s="51"/>
      <c r="G33" s="179" t="s">
        <v>3000</v>
      </c>
      <c r="H33" s="27"/>
    </row>
    <row r="34" spans="2:12" ht="15.75" thickBot="1">
      <c r="B34" s="164">
        <f t="shared" si="0"/>
        <v>34</v>
      </c>
      <c r="C34" s="219" t="s">
        <v>364</v>
      </c>
      <c r="D34" s="173"/>
      <c r="E34" s="173"/>
      <c r="F34" s="173"/>
      <c r="G34" s="180"/>
    </row>
    <row r="35" spans="2:12" ht="30.75" thickBot="1">
      <c r="B35" s="164">
        <f t="shared" si="0"/>
        <v>35</v>
      </c>
      <c r="C35" s="178" t="s">
        <v>2139</v>
      </c>
      <c r="D35" s="50"/>
      <c r="E35" s="54" t="str">
        <f>IF($E$19="Mental Health and Substance Abuse","Day Outlier", "Cost Outlier")</f>
        <v>Cost Outlier</v>
      </c>
      <c r="F35" s="51"/>
      <c r="G35" s="179" t="s">
        <v>3001</v>
      </c>
      <c r="H35" s="28"/>
    </row>
    <row r="36" spans="2:12" ht="15.75" thickBot="1">
      <c r="B36" s="164">
        <f t="shared" si="0"/>
        <v>36</v>
      </c>
      <c r="C36" s="190" t="s">
        <v>2146</v>
      </c>
      <c r="D36" s="191"/>
      <c r="E36" s="192"/>
      <c r="F36" s="51"/>
      <c r="G36" s="176"/>
    </row>
    <row r="37" spans="2:12" ht="30">
      <c r="B37" s="164">
        <f t="shared" si="0"/>
        <v>37</v>
      </c>
      <c r="C37" s="178" t="s">
        <v>2143</v>
      </c>
      <c r="D37" s="50"/>
      <c r="E37" s="54" t="str">
        <f>IF(AND(E35="Day Outlier",(E10-E23)&gt;0),"Yes","No")</f>
        <v>No</v>
      </c>
      <c r="F37" s="51"/>
      <c r="G37" s="179" t="s">
        <v>3002</v>
      </c>
      <c r="H37" s="28"/>
    </row>
    <row r="38" spans="2:12">
      <c r="B38" s="164">
        <f t="shared" si="0"/>
        <v>38</v>
      </c>
      <c r="C38" s="178" t="s">
        <v>2145</v>
      </c>
      <c r="D38" s="50"/>
      <c r="E38" s="185" t="str">
        <f>VLOOKUP($E$12,APR_DRG,13,0)</f>
        <v>N/A</v>
      </c>
      <c r="F38" s="51"/>
      <c r="G38" s="176" t="s">
        <v>2148</v>
      </c>
      <c r="H38" s="28"/>
    </row>
    <row r="39" spans="2:12" ht="15.75" thickBot="1">
      <c r="B39" s="164">
        <f t="shared" si="0"/>
        <v>39</v>
      </c>
      <c r="C39" s="178" t="s">
        <v>2140</v>
      </c>
      <c r="D39" s="50"/>
      <c r="E39" s="193">
        <f>IF(AND(E37="Yes",E35="Day Outlier"),(E10-E23)*E38,0)</f>
        <v>0</v>
      </c>
      <c r="F39" s="51"/>
      <c r="G39" s="176" t="s">
        <v>2140</v>
      </c>
      <c r="H39" s="28"/>
    </row>
    <row r="40" spans="2:12" ht="15.75" thickBot="1">
      <c r="B40" s="164">
        <f t="shared" si="0"/>
        <v>40</v>
      </c>
      <c r="C40" s="190" t="s">
        <v>2147</v>
      </c>
      <c r="D40" s="191"/>
      <c r="E40" s="192"/>
      <c r="F40" s="51"/>
      <c r="G40" s="176"/>
    </row>
    <row r="41" spans="2:12">
      <c r="B41" s="164">
        <f t="shared" si="0"/>
        <v>41</v>
      </c>
      <c r="C41" s="178" t="s">
        <v>368</v>
      </c>
      <c r="D41" s="50"/>
      <c r="E41" s="54" t="e">
        <f>E8*E16</f>
        <v>#N/A</v>
      </c>
      <c r="F41" s="51"/>
      <c r="G41" s="179" t="s">
        <v>805</v>
      </c>
      <c r="H41" s="28"/>
    </row>
    <row r="42" spans="2:12">
      <c r="B42" s="164">
        <f t="shared" si="0"/>
        <v>42</v>
      </c>
      <c r="C42" s="178" t="s">
        <v>806</v>
      </c>
      <c r="D42" s="50"/>
      <c r="E42" s="78">
        <f>VLOOKUP($E$12,APR_DRG,12,0)</f>
        <v>0.8</v>
      </c>
      <c r="F42" s="51"/>
      <c r="G42" s="179" t="s">
        <v>2149</v>
      </c>
    </row>
    <row r="43" spans="2:12">
      <c r="B43" s="164">
        <f t="shared" si="0"/>
        <v>43</v>
      </c>
      <c r="C43" s="178" t="s">
        <v>2142</v>
      </c>
      <c r="D43" s="50"/>
      <c r="E43" s="64" t="e">
        <f>IF(E41-E21&gt;0,"Yes","No")</f>
        <v>#N/A</v>
      </c>
      <c r="F43" s="51"/>
      <c r="G43" s="179" t="s">
        <v>2150</v>
      </c>
    </row>
    <row r="44" spans="2:12">
      <c r="B44" s="164">
        <f t="shared" si="0"/>
        <v>44</v>
      </c>
      <c r="C44" s="178" t="s">
        <v>807</v>
      </c>
      <c r="D44" s="50"/>
      <c r="E44" s="64" t="e">
        <f>IF(E41-E21&gt;0,E41-E21,0)</f>
        <v>#N/A</v>
      </c>
      <c r="F44" s="51"/>
      <c r="G44" s="179" t="s">
        <v>808</v>
      </c>
    </row>
    <row r="45" spans="2:12">
      <c r="B45" s="164">
        <f t="shared" si="0"/>
        <v>45</v>
      </c>
      <c r="C45" s="178" t="s">
        <v>2141</v>
      </c>
      <c r="D45" s="50"/>
      <c r="E45" s="56" t="e">
        <f>E44*E42</f>
        <v>#N/A</v>
      </c>
      <c r="F45" s="51"/>
      <c r="G45" s="179" t="s">
        <v>809</v>
      </c>
    </row>
    <row r="46" spans="2:12" ht="15.75" thickBot="1">
      <c r="B46" s="164">
        <f t="shared" si="0"/>
        <v>46</v>
      </c>
      <c r="C46" s="178" t="s">
        <v>365</v>
      </c>
      <c r="D46" s="50"/>
      <c r="E46" s="56" t="e">
        <f>IF(AND(E35="Day Outlier", E37="Yes"),E39,IF(AND(E43="Yes",E35="Cost Outlier"),E45,0))</f>
        <v>#N/A</v>
      </c>
      <c r="F46" s="51"/>
      <c r="G46" s="179" t="s">
        <v>2144</v>
      </c>
    </row>
    <row r="47" spans="2:12" s="117" customFormat="1" ht="15.75" thickBot="1">
      <c r="B47" s="164">
        <f t="shared" si="0"/>
        <v>47</v>
      </c>
      <c r="C47" s="219" t="s">
        <v>2217</v>
      </c>
      <c r="D47" s="173"/>
      <c r="E47" s="173"/>
      <c r="F47" s="173"/>
      <c r="G47" s="180"/>
      <c r="H47" s="19"/>
      <c r="I47" s="18"/>
      <c r="J47" s="18"/>
      <c r="K47" s="18"/>
      <c r="L47" s="18"/>
    </row>
    <row r="48" spans="2:12" ht="15.75" thickBot="1">
      <c r="B48" s="164">
        <f t="shared" si="0"/>
        <v>48</v>
      </c>
      <c r="C48" s="184" t="s">
        <v>810</v>
      </c>
      <c r="D48" s="57"/>
      <c r="E48" s="157" t="e">
        <f>IF(E19="Transplant Surgery","REVIEW NOTE BELOW",IF(OR(E10=0),0,E33+E46))</f>
        <v>#N/A</v>
      </c>
      <c r="F48" s="58"/>
      <c r="G48" s="176" t="s">
        <v>3003</v>
      </c>
      <c r="H48" s="28"/>
    </row>
    <row r="49" spans="2:12">
      <c r="B49" s="164">
        <f t="shared" si="0"/>
        <v>49</v>
      </c>
      <c r="C49" s="184"/>
      <c r="D49" s="59"/>
      <c r="E49" s="235" t="str">
        <f>IF(E19="Transplant Surgery",HYPERLINK("https://mydss.mo.gov/media/pdf/transplant-provider-manual","Transplants are paid outside DRG. Refer to the Transplant Provider Manual."),IF(E10=0,"Zero Covered Days entered, no payment is calculated.",""))</f>
        <v/>
      </c>
      <c r="F49" s="60"/>
      <c r="G49" s="176"/>
    </row>
    <row r="50" spans="2:12">
      <c r="B50" s="164">
        <f t="shared" si="0"/>
        <v>50</v>
      </c>
      <c r="C50" s="194"/>
      <c r="D50" s="50"/>
      <c r="E50" s="236"/>
      <c r="F50" s="61"/>
      <c r="G50" s="176"/>
    </row>
    <row r="51" spans="2:12" ht="15.75" thickBot="1">
      <c r="B51" s="164">
        <f t="shared" si="0"/>
        <v>51</v>
      </c>
      <c r="C51" s="195"/>
      <c r="D51" s="43"/>
      <c r="E51" s="237"/>
      <c r="F51" s="52"/>
      <c r="G51" s="176"/>
    </row>
    <row r="52" spans="2:12" s="19" customFormat="1" ht="13.9" customHeight="1" thickBot="1">
      <c r="B52" s="164">
        <f t="shared" si="0"/>
        <v>52</v>
      </c>
      <c r="C52" s="196"/>
      <c r="D52" s="196"/>
      <c r="E52" s="196"/>
      <c r="F52" s="196"/>
      <c r="G52" s="197"/>
      <c r="I52" s="18"/>
      <c r="J52" s="18"/>
      <c r="K52" s="18"/>
      <c r="L52" s="18"/>
    </row>
    <row r="53" spans="2:12">
      <c r="E53" s="31"/>
    </row>
    <row r="54" spans="2:12">
      <c r="E54" s="31"/>
    </row>
    <row r="55" spans="2:12" s="19" customFormat="1">
      <c r="B55" s="29"/>
      <c r="C55" s="30"/>
      <c r="D55" s="30"/>
      <c r="E55" s="33"/>
      <c r="F55" s="30"/>
      <c r="G55" s="32"/>
      <c r="I55" s="18"/>
      <c r="J55" s="18"/>
      <c r="K55" s="18"/>
      <c r="L55" s="18"/>
    </row>
    <row r="56" spans="2:12">
      <c r="C56" s="34"/>
      <c r="E56" s="35"/>
    </row>
    <row r="57" spans="2:12">
      <c r="E57" s="36"/>
    </row>
    <row r="58" spans="2:12">
      <c r="E58" s="37"/>
    </row>
    <row r="59" spans="2:12">
      <c r="E59" s="38"/>
    </row>
    <row r="60" spans="2:12">
      <c r="C60" s="34"/>
      <c r="E60" s="38"/>
    </row>
    <row r="61" spans="2:12">
      <c r="E61" s="38"/>
    </row>
    <row r="62" spans="2:12">
      <c r="E62" s="37"/>
    </row>
    <row r="63" spans="2:12">
      <c r="E63" s="38"/>
    </row>
    <row r="64" spans="2:12">
      <c r="C64" s="34"/>
      <c r="E64" s="36"/>
    </row>
    <row r="65" spans="3:7">
      <c r="E65" s="36"/>
      <c r="G65" s="118"/>
    </row>
    <row r="66" spans="3:7">
      <c r="E66" s="37"/>
    </row>
    <row r="67" spans="3:7">
      <c r="E67" s="38"/>
    </row>
    <row r="68" spans="3:7">
      <c r="C68" s="34"/>
      <c r="E68" s="38"/>
    </row>
    <row r="69" spans="3:7">
      <c r="E69" s="39"/>
      <c r="G69" s="40"/>
    </row>
    <row r="70" spans="3:7">
      <c r="E70" s="37"/>
    </row>
    <row r="71" spans="3:7">
      <c r="E71" s="38"/>
    </row>
    <row r="72" spans="3:7">
      <c r="C72" s="34"/>
      <c r="E72" s="38"/>
    </row>
    <row r="73" spans="3:7">
      <c r="E73" s="39"/>
    </row>
    <row r="74" spans="3:7">
      <c r="E74" s="37"/>
    </row>
    <row r="75" spans="3:7">
      <c r="E75" s="38"/>
    </row>
    <row r="76" spans="3:7">
      <c r="E76" s="41"/>
    </row>
  </sheetData>
  <sheetProtection algorithmName="SHA-512" hashValue="F78hUtwDR0XGqQcgWNIrdmIWf1uakUccCJMp9Ea8UUxu7nf0xUXOkb161YGwX7GrCLJ0dXFZMjOaJiMIzE0bEQ==" saltValue="P+1wp1/s+GdlO5EjsN5ysw==" spinCount="100000" sheet="1" objects="1" scenarios="1"/>
  <mergeCells count="1">
    <mergeCell ref="E49:E51"/>
  </mergeCells>
  <dataValidations count="1">
    <dataValidation allowBlank="1" showInputMessage="1" showErrorMessage="1" errorTitle="Provider Category" error="Please enter an option from the drop down list." sqref="E16" xr:uid="{00000000-0002-0000-0300-000000000000}"/>
  </dataValidations>
  <pageMargins left="0.25" right="0.25" top="0.75" bottom="0.75" header="0.3" footer="0.3"/>
  <pageSetup scale="63" fitToHeight="0" orientation="landscape"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37651985-2393-4480-A699-DD4362681EE7}">
            <xm:f>NOT(ISERROR(SEARCH("Zero Covered Days entered, no payment is calculated",E49)))</xm:f>
            <xm:f>"Zero Covered Days entered, no payment is calculated"</xm:f>
            <x14:dxf>
              <font>
                <strike val="0"/>
                <color rgb="FFFF0000"/>
              </font>
            </x14:dxf>
          </x14:cfRule>
          <x14:cfRule type="containsText" priority="2" operator="containsText" id="{B7CE2567-4703-43D2-B77A-D3B61E60667D}">
            <xm:f>NOT(ISERROR(SEARCH("Transplants are paid outside DRG. Refer to the Transplant Provider Manual.",E49)))</xm:f>
            <xm:f>"Transplants are paid outside DRG. Refer to the Transplant Provider Manual."</xm:f>
            <x14:dxf>
              <font>
                <strike val="0"/>
                <u/>
                <color rgb="FF0070C0"/>
              </font>
            </x14:dxf>
          </x14:cfRule>
          <xm:sqref>E49:E51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'APR-DRG v42 Weights'!$A$7:$A$1396</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66"/>
  <sheetViews>
    <sheetView showGridLines="0" zoomScaleNormal="100" workbookViewId="0">
      <pane ySplit="6" topLeftCell="A1109" activePane="bottomLeft" state="frozen"/>
      <selection activeCell="C20" sqref="C20"/>
      <selection pane="bottomLeft" activeCell="G1313" sqref="G1313"/>
    </sheetView>
  </sheetViews>
  <sheetFormatPr defaultColWidth="9.140625" defaultRowHeight="15"/>
  <cols>
    <col min="1" max="1" width="9.140625" style="65"/>
    <col min="2" max="2" width="73.140625" style="65" customWidth="1"/>
    <col min="3" max="3" width="1.7109375" style="65" customWidth="1"/>
    <col min="4" max="6" width="12.7109375" style="65" customWidth="1"/>
    <col min="7" max="7" width="16.42578125" style="65" bestFit="1" customWidth="1"/>
    <col min="8" max="8" width="1.7109375" style="65" customWidth="1"/>
    <col min="9" max="9" width="37.85546875" style="65" bestFit="1" customWidth="1"/>
    <col min="10" max="10" width="1.5703125" style="65" customWidth="1"/>
    <col min="11" max="12" width="14.7109375" style="65" bestFit="1" customWidth="1"/>
    <col min="13" max="13" width="15.5703125" style="65" customWidth="1"/>
    <col min="14" max="16384" width="9.140625" style="65"/>
  </cols>
  <sheetData>
    <row r="1" spans="1:13" s="102" customFormat="1" ht="18.75">
      <c r="A1" s="101" t="s">
        <v>3004</v>
      </c>
      <c r="C1" s="103"/>
      <c r="H1" s="104"/>
      <c r="J1" s="104"/>
    </row>
    <row r="2" spans="1:13" s="102" customFormat="1" ht="18.75">
      <c r="A2" s="101" t="s">
        <v>370</v>
      </c>
      <c r="C2" s="103"/>
      <c r="H2" s="105"/>
      <c r="J2" s="105"/>
    </row>
    <row r="3" spans="1:13" ht="15" customHeight="1">
      <c r="A3" s="132" t="s">
        <v>2157</v>
      </c>
    </row>
    <row r="4" spans="1:13" ht="15" customHeight="1" thickBot="1">
      <c r="B4" s="102"/>
      <c r="C4" s="103"/>
      <c r="D4" s="102"/>
      <c r="E4" s="102"/>
      <c r="F4" s="102"/>
      <c r="G4" s="102"/>
      <c r="H4" s="105"/>
      <c r="I4" s="102"/>
      <c r="J4" s="105"/>
      <c r="K4" s="102"/>
      <c r="L4" s="102"/>
      <c r="M4" s="102"/>
    </row>
    <row r="5" spans="1:13" ht="15" customHeight="1" thickBot="1">
      <c r="D5" s="75" t="s">
        <v>2135</v>
      </c>
      <c r="E5" s="76"/>
      <c r="F5" s="76"/>
      <c r="G5" s="77"/>
      <c r="H5" s="105"/>
      <c r="J5" s="105"/>
    </row>
    <row r="6" spans="1:13" ht="46.5" customHeight="1" thickBot="1">
      <c r="A6" s="113" t="s">
        <v>813</v>
      </c>
      <c r="B6" s="113" t="s">
        <v>768</v>
      </c>
      <c r="C6" s="114"/>
      <c r="D6" s="115" t="s">
        <v>814</v>
      </c>
      <c r="E6" s="116" t="s">
        <v>2134</v>
      </c>
      <c r="F6" s="116" t="s">
        <v>2153</v>
      </c>
      <c r="G6" s="116" t="s">
        <v>367</v>
      </c>
      <c r="H6" s="105"/>
      <c r="I6" s="113" t="s">
        <v>2136</v>
      </c>
      <c r="J6" s="105"/>
      <c r="K6" s="113" t="s">
        <v>811</v>
      </c>
      <c r="L6" s="113" t="s">
        <v>806</v>
      </c>
      <c r="M6" s="113" t="s">
        <v>2155</v>
      </c>
    </row>
    <row r="7" spans="1:13" s="66" customFormat="1" ht="15" customHeight="1">
      <c r="A7" s="70" t="s">
        <v>815</v>
      </c>
      <c r="B7" s="106" t="s">
        <v>142</v>
      </c>
      <c r="C7" s="103"/>
      <c r="D7" s="141"/>
      <c r="E7" s="140"/>
      <c r="F7" s="133"/>
      <c r="G7" s="107"/>
      <c r="H7" s="105"/>
      <c r="I7" s="108" t="s">
        <v>769</v>
      </c>
      <c r="J7" s="105"/>
      <c r="K7" s="149"/>
      <c r="L7" s="134">
        <v>0.8</v>
      </c>
      <c r="M7" s="108" t="s">
        <v>2156</v>
      </c>
    </row>
    <row r="8" spans="1:13" ht="15" customHeight="1">
      <c r="A8" s="68" t="s">
        <v>816</v>
      </c>
      <c r="B8" s="109" t="s">
        <v>142</v>
      </c>
      <c r="C8" s="103"/>
      <c r="D8" s="142"/>
      <c r="E8" s="140"/>
      <c r="F8" s="133"/>
      <c r="G8" s="107"/>
      <c r="H8" s="105"/>
      <c r="I8" s="72" t="s">
        <v>769</v>
      </c>
      <c r="J8" s="105"/>
      <c r="K8" s="147"/>
      <c r="L8" s="135">
        <v>0.8</v>
      </c>
      <c r="M8" s="72" t="s">
        <v>2156</v>
      </c>
    </row>
    <row r="9" spans="1:13" ht="15" customHeight="1">
      <c r="A9" s="68" t="s">
        <v>817</v>
      </c>
      <c r="B9" s="109" t="s">
        <v>142</v>
      </c>
      <c r="C9" s="103"/>
      <c r="D9" s="142"/>
      <c r="E9" s="140"/>
      <c r="F9" s="133"/>
      <c r="G9" s="107"/>
      <c r="H9" s="105"/>
      <c r="I9" s="72" t="s">
        <v>769</v>
      </c>
      <c r="J9" s="105"/>
      <c r="K9" s="147"/>
      <c r="L9" s="135">
        <v>0.8</v>
      </c>
      <c r="M9" s="72" t="s">
        <v>2156</v>
      </c>
    </row>
    <row r="10" spans="1:13" ht="15" customHeight="1">
      <c r="A10" s="68" t="s">
        <v>818</v>
      </c>
      <c r="B10" s="109" t="s">
        <v>142</v>
      </c>
      <c r="C10" s="103"/>
      <c r="D10" s="142"/>
      <c r="E10" s="140"/>
      <c r="F10" s="133"/>
      <c r="G10" s="107"/>
      <c r="H10" s="105"/>
      <c r="I10" s="72" t="s">
        <v>769</v>
      </c>
      <c r="J10" s="105"/>
      <c r="K10" s="147"/>
      <c r="L10" s="135">
        <v>0.8</v>
      </c>
      <c r="M10" s="72" t="s">
        <v>2156</v>
      </c>
    </row>
    <row r="11" spans="1:13" s="66" customFormat="1" ht="15" customHeight="1">
      <c r="A11" s="68" t="s">
        <v>819</v>
      </c>
      <c r="B11" s="109" t="s">
        <v>143</v>
      </c>
      <c r="C11" s="103"/>
      <c r="D11" s="142"/>
      <c r="E11" s="140"/>
      <c r="F11" s="133"/>
      <c r="G11" s="107"/>
      <c r="H11" s="105"/>
      <c r="I11" s="72" t="s">
        <v>769</v>
      </c>
      <c r="J11" s="105"/>
      <c r="K11" s="147"/>
      <c r="L11" s="135">
        <v>0.8</v>
      </c>
      <c r="M11" s="72" t="s">
        <v>2156</v>
      </c>
    </row>
    <row r="12" spans="1:13" ht="15" customHeight="1">
      <c r="A12" s="68" t="s">
        <v>820</v>
      </c>
      <c r="B12" s="109" t="s">
        <v>143</v>
      </c>
      <c r="C12" s="103"/>
      <c r="D12" s="142"/>
      <c r="E12" s="140"/>
      <c r="F12" s="133"/>
      <c r="G12" s="107"/>
      <c r="H12" s="105"/>
      <c r="I12" s="72" t="s">
        <v>769</v>
      </c>
      <c r="J12" s="105"/>
      <c r="K12" s="147"/>
      <c r="L12" s="135">
        <v>0.8</v>
      </c>
      <c r="M12" s="72" t="s">
        <v>2156</v>
      </c>
    </row>
    <row r="13" spans="1:13" ht="15" customHeight="1">
      <c r="A13" s="68" t="s">
        <v>821</v>
      </c>
      <c r="B13" s="109" t="s">
        <v>143</v>
      </c>
      <c r="C13" s="103"/>
      <c r="D13" s="142"/>
      <c r="E13" s="140"/>
      <c r="F13" s="133"/>
      <c r="G13" s="107"/>
      <c r="H13" s="105"/>
      <c r="I13" s="72" t="s">
        <v>769</v>
      </c>
      <c r="J13" s="105"/>
      <c r="K13" s="147"/>
      <c r="L13" s="135">
        <v>0.8</v>
      </c>
      <c r="M13" s="72" t="s">
        <v>2156</v>
      </c>
    </row>
    <row r="14" spans="1:13" ht="15" customHeight="1">
      <c r="A14" s="68" t="s">
        <v>822</v>
      </c>
      <c r="B14" s="109" t="s">
        <v>143</v>
      </c>
      <c r="C14" s="103"/>
      <c r="D14" s="142"/>
      <c r="E14" s="140"/>
      <c r="F14" s="133"/>
      <c r="G14" s="107"/>
      <c r="H14" s="105"/>
      <c r="I14" s="72" t="s">
        <v>769</v>
      </c>
      <c r="J14" s="105"/>
      <c r="K14" s="147"/>
      <c r="L14" s="135">
        <v>0.8</v>
      </c>
      <c r="M14" s="72" t="s">
        <v>2156</v>
      </c>
    </row>
    <row r="15" spans="1:13" s="66" customFormat="1" ht="15" customHeight="1">
      <c r="A15" s="68" t="s">
        <v>823</v>
      </c>
      <c r="B15" s="109" t="s">
        <v>144</v>
      </c>
      <c r="C15" s="103"/>
      <c r="D15" s="142">
        <v>6.5175999999999998</v>
      </c>
      <c r="E15" s="140">
        <v>14.36</v>
      </c>
      <c r="F15" s="133">
        <f t="shared" ref="F15:F22" si="0">IF(I15="Mental Health and Substance Abuse",ROUND(E15,0),0)</f>
        <v>0</v>
      </c>
      <c r="G15" s="107">
        <v>144722.88</v>
      </c>
      <c r="H15" s="105"/>
      <c r="I15" s="72" t="s">
        <v>770</v>
      </c>
      <c r="J15" s="105"/>
      <c r="K15" s="147">
        <v>1</v>
      </c>
      <c r="L15" s="135">
        <v>0.8</v>
      </c>
      <c r="M15" s="72" t="s">
        <v>2156</v>
      </c>
    </row>
    <row r="16" spans="1:13" ht="15" customHeight="1">
      <c r="A16" s="68" t="s">
        <v>824</v>
      </c>
      <c r="B16" s="109" t="s">
        <v>144</v>
      </c>
      <c r="C16" s="103"/>
      <c r="D16" s="142">
        <v>9.1991999999999994</v>
      </c>
      <c r="E16" s="140">
        <v>17.38</v>
      </c>
      <c r="F16" s="133">
        <f t="shared" si="0"/>
        <v>0</v>
      </c>
      <c r="G16" s="107">
        <v>204075.73</v>
      </c>
      <c r="H16" s="105"/>
      <c r="I16" s="72" t="s">
        <v>770</v>
      </c>
      <c r="J16" s="105"/>
      <c r="K16" s="147">
        <v>1</v>
      </c>
      <c r="L16" s="135">
        <v>0.8</v>
      </c>
      <c r="M16" s="72" t="s">
        <v>2156</v>
      </c>
    </row>
    <row r="17" spans="1:13" ht="15" customHeight="1">
      <c r="A17" s="68" t="s">
        <v>825</v>
      </c>
      <c r="B17" s="109" t="s">
        <v>144</v>
      </c>
      <c r="C17" s="103"/>
      <c r="D17" s="142">
        <v>12.7486</v>
      </c>
      <c r="E17" s="140">
        <v>28.73</v>
      </c>
      <c r="F17" s="133">
        <f t="shared" si="0"/>
        <v>0</v>
      </c>
      <c r="G17" s="107">
        <v>245611.21</v>
      </c>
      <c r="H17" s="105"/>
      <c r="I17" s="72" t="s">
        <v>770</v>
      </c>
      <c r="J17" s="105"/>
      <c r="K17" s="147">
        <v>1</v>
      </c>
      <c r="L17" s="135">
        <v>0.8</v>
      </c>
      <c r="M17" s="72" t="s">
        <v>2156</v>
      </c>
    </row>
    <row r="18" spans="1:13" ht="15" customHeight="1">
      <c r="A18" s="68" t="s">
        <v>826</v>
      </c>
      <c r="B18" s="109" t="s">
        <v>144</v>
      </c>
      <c r="C18" s="103"/>
      <c r="D18" s="142">
        <v>20.797599999999999</v>
      </c>
      <c r="E18" s="140">
        <v>42.2</v>
      </c>
      <c r="F18" s="133">
        <f t="shared" si="0"/>
        <v>0</v>
      </c>
      <c r="G18" s="107">
        <v>554017.93999999994</v>
      </c>
      <c r="H18" s="105"/>
      <c r="I18" s="72" t="s">
        <v>770</v>
      </c>
      <c r="J18" s="105"/>
      <c r="K18" s="147">
        <v>1</v>
      </c>
      <c r="L18" s="135">
        <v>0.8</v>
      </c>
      <c r="M18" s="72" t="s">
        <v>2156</v>
      </c>
    </row>
    <row r="19" spans="1:13" s="66" customFormat="1" ht="15" customHeight="1">
      <c r="A19" s="68" t="s">
        <v>827</v>
      </c>
      <c r="B19" s="109" t="s">
        <v>145</v>
      </c>
      <c r="C19" s="103"/>
      <c r="D19" s="142">
        <v>3.7677999999999998</v>
      </c>
      <c r="E19" s="140">
        <v>9.77</v>
      </c>
      <c r="F19" s="133">
        <f t="shared" si="0"/>
        <v>0</v>
      </c>
      <c r="G19" s="107">
        <v>83860.36</v>
      </c>
      <c r="H19" s="105"/>
      <c r="I19" s="72" t="s">
        <v>770</v>
      </c>
      <c r="J19" s="105"/>
      <c r="K19" s="147">
        <v>1</v>
      </c>
      <c r="L19" s="135">
        <v>0.8</v>
      </c>
      <c r="M19" s="72" t="s">
        <v>2156</v>
      </c>
    </row>
    <row r="20" spans="1:13" ht="15" customHeight="1">
      <c r="A20" s="68" t="s">
        <v>828</v>
      </c>
      <c r="B20" s="109" t="s">
        <v>145</v>
      </c>
      <c r="C20" s="103"/>
      <c r="D20" s="142">
        <v>7.4786999999999999</v>
      </c>
      <c r="E20" s="140">
        <v>19.190000000000001</v>
      </c>
      <c r="F20" s="133">
        <f t="shared" si="0"/>
        <v>0</v>
      </c>
      <c r="G20" s="107">
        <v>165995.82999999999</v>
      </c>
      <c r="H20" s="105"/>
      <c r="I20" s="72" t="s">
        <v>770</v>
      </c>
      <c r="J20" s="105"/>
      <c r="K20" s="147">
        <v>1</v>
      </c>
      <c r="L20" s="135">
        <v>0.8</v>
      </c>
      <c r="M20" s="72" t="s">
        <v>2156</v>
      </c>
    </row>
    <row r="21" spans="1:13" ht="15" customHeight="1">
      <c r="A21" s="68" t="s">
        <v>829</v>
      </c>
      <c r="B21" s="109" t="s">
        <v>145</v>
      </c>
      <c r="C21" s="103"/>
      <c r="D21" s="142">
        <v>9.2568999999999999</v>
      </c>
      <c r="E21" s="140">
        <v>22.04</v>
      </c>
      <c r="F21" s="133">
        <f t="shared" si="0"/>
        <v>0</v>
      </c>
      <c r="G21" s="107">
        <v>205497.99</v>
      </c>
      <c r="H21" s="105"/>
      <c r="I21" s="72" t="s">
        <v>770</v>
      </c>
      <c r="J21" s="105"/>
      <c r="K21" s="147">
        <v>1</v>
      </c>
      <c r="L21" s="135">
        <v>0.8</v>
      </c>
      <c r="M21" s="72" t="s">
        <v>2156</v>
      </c>
    </row>
    <row r="22" spans="1:13" ht="15" customHeight="1">
      <c r="A22" s="68" t="s">
        <v>830</v>
      </c>
      <c r="B22" s="109" t="s">
        <v>145</v>
      </c>
      <c r="C22" s="103"/>
      <c r="D22" s="142">
        <v>14.186299999999999</v>
      </c>
      <c r="E22" s="140">
        <v>31.95</v>
      </c>
      <c r="F22" s="133">
        <f t="shared" si="0"/>
        <v>0</v>
      </c>
      <c r="G22" s="107">
        <v>364403.01</v>
      </c>
      <c r="H22" s="105"/>
      <c r="I22" s="72" t="s">
        <v>770</v>
      </c>
      <c r="J22" s="105"/>
      <c r="K22" s="147">
        <v>1</v>
      </c>
      <c r="L22" s="135">
        <v>0.8</v>
      </c>
      <c r="M22" s="72" t="s">
        <v>2156</v>
      </c>
    </row>
    <row r="23" spans="1:13" s="66" customFormat="1" ht="15" customHeight="1">
      <c r="A23" s="68" t="s">
        <v>831</v>
      </c>
      <c r="B23" s="109" t="s">
        <v>38</v>
      </c>
      <c r="C23" s="103"/>
      <c r="D23" s="142"/>
      <c r="E23" s="140"/>
      <c r="F23" s="133"/>
      <c r="G23" s="107"/>
      <c r="H23" s="105"/>
      <c r="I23" s="72" t="s">
        <v>769</v>
      </c>
      <c r="J23" s="105"/>
      <c r="K23" s="147"/>
      <c r="L23" s="135">
        <v>0.8</v>
      </c>
      <c r="M23" s="72" t="s">
        <v>2156</v>
      </c>
    </row>
    <row r="24" spans="1:13" ht="15" customHeight="1">
      <c r="A24" s="68" t="s">
        <v>832</v>
      </c>
      <c r="B24" s="109" t="s">
        <v>38</v>
      </c>
      <c r="C24" s="103"/>
      <c r="D24" s="142"/>
      <c r="E24" s="140"/>
      <c r="F24" s="133"/>
      <c r="G24" s="107"/>
      <c r="H24" s="105"/>
      <c r="I24" s="72" t="s">
        <v>769</v>
      </c>
      <c r="J24" s="105"/>
      <c r="K24" s="147"/>
      <c r="L24" s="135">
        <v>0.8</v>
      </c>
      <c r="M24" s="72" t="s">
        <v>2156</v>
      </c>
    </row>
    <row r="25" spans="1:13" ht="15" customHeight="1">
      <c r="A25" s="68" t="s">
        <v>833</v>
      </c>
      <c r="B25" s="109" t="s">
        <v>38</v>
      </c>
      <c r="C25" s="103"/>
      <c r="D25" s="142"/>
      <c r="E25" s="140"/>
      <c r="F25" s="133"/>
      <c r="G25" s="107"/>
      <c r="H25" s="105"/>
      <c r="I25" s="72" t="s">
        <v>769</v>
      </c>
      <c r="J25" s="105"/>
      <c r="K25" s="147"/>
      <c r="L25" s="135">
        <v>0.8</v>
      </c>
      <c r="M25" s="72" t="s">
        <v>2156</v>
      </c>
    </row>
    <row r="26" spans="1:13" ht="15" customHeight="1">
      <c r="A26" s="68" t="s">
        <v>834</v>
      </c>
      <c r="B26" s="109" t="s">
        <v>38</v>
      </c>
      <c r="C26" s="103"/>
      <c r="D26" s="142"/>
      <c r="E26" s="140"/>
      <c r="F26" s="133"/>
      <c r="G26" s="107"/>
      <c r="H26" s="105"/>
      <c r="I26" s="72" t="s">
        <v>769</v>
      </c>
      <c r="J26" s="105"/>
      <c r="K26" s="147"/>
      <c r="L26" s="135">
        <v>0.8</v>
      </c>
      <c r="M26" s="72" t="s">
        <v>2156</v>
      </c>
    </row>
    <row r="27" spans="1:13" s="66" customFormat="1" ht="15" customHeight="1">
      <c r="A27" s="68" t="s">
        <v>835</v>
      </c>
      <c r="B27" s="109" t="s">
        <v>39</v>
      </c>
      <c r="C27" s="103"/>
      <c r="D27" s="142"/>
      <c r="E27" s="140"/>
      <c r="F27" s="133"/>
      <c r="G27" s="107"/>
      <c r="H27" s="105"/>
      <c r="I27" s="198" t="s">
        <v>769</v>
      </c>
      <c r="J27" s="105"/>
      <c r="K27" s="72"/>
      <c r="L27" s="135">
        <v>0.8</v>
      </c>
      <c r="M27" s="72" t="s">
        <v>2156</v>
      </c>
    </row>
    <row r="28" spans="1:13" ht="15" customHeight="1">
      <c r="A28" s="68" t="s">
        <v>836</v>
      </c>
      <c r="B28" s="109" t="s">
        <v>39</v>
      </c>
      <c r="C28" s="103"/>
      <c r="D28" s="142"/>
      <c r="E28" s="140"/>
      <c r="F28" s="133"/>
      <c r="G28" s="107"/>
      <c r="H28" s="105"/>
      <c r="I28" s="198" t="s">
        <v>769</v>
      </c>
      <c r="J28" s="105"/>
      <c r="K28" s="72"/>
      <c r="L28" s="135">
        <v>0.8</v>
      </c>
      <c r="M28" s="72" t="s">
        <v>2156</v>
      </c>
    </row>
    <row r="29" spans="1:13" ht="15" customHeight="1">
      <c r="A29" s="68" t="s">
        <v>837</v>
      </c>
      <c r="B29" s="109" t="s">
        <v>39</v>
      </c>
      <c r="C29" s="103"/>
      <c r="D29" s="142"/>
      <c r="E29" s="140"/>
      <c r="F29" s="133"/>
      <c r="G29" s="107"/>
      <c r="H29" s="105"/>
      <c r="I29" s="198" t="s">
        <v>769</v>
      </c>
      <c r="J29" s="105"/>
      <c r="K29" s="72"/>
      <c r="L29" s="135">
        <v>0.8</v>
      </c>
      <c r="M29" s="72" t="s">
        <v>2156</v>
      </c>
    </row>
    <row r="30" spans="1:13" ht="15" customHeight="1">
      <c r="A30" s="68" t="s">
        <v>838</v>
      </c>
      <c r="B30" s="109" t="s">
        <v>39</v>
      </c>
      <c r="C30" s="103"/>
      <c r="D30" s="142"/>
      <c r="E30" s="140"/>
      <c r="F30" s="133"/>
      <c r="G30" s="107"/>
      <c r="H30" s="105"/>
      <c r="I30" s="198" t="s">
        <v>769</v>
      </c>
      <c r="J30" s="105"/>
      <c r="K30" s="72"/>
      <c r="L30" s="135">
        <v>0.8</v>
      </c>
      <c r="M30" s="72" t="s">
        <v>2156</v>
      </c>
    </row>
    <row r="31" spans="1:13" s="66" customFormat="1" ht="15" customHeight="1">
      <c r="A31" s="68" t="s">
        <v>839</v>
      </c>
      <c r="B31" s="109" t="s">
        <v>350</v>
      </c>
      <c r="C31" s="103"/>
      <c r="D31" s="142"/>
      <c r="E31" s="140"/>
      <c r="F31" s="133"/>
      <c r="G31" s="107"/>
      <c r="H31" s="105"/>
      <c r="I31" s="198" t="s">
        <v>769</v>
      </c>
      <c r="J31" s="105"/>
      <c r="K31" s="72"/>
      <c r="L31" s="135">
        <v>0.8</v>
      </c>
      <c r="M31" s="72" t="s">
        <v>2156</v>
      </c>
    </row>
    <row r="32" spans="1:13" ht="15" customHeight="1">
      <c r="A32" s="68" t="s">
        <v>840</v>
      </c>
      <c r="B32" s="109" t="s">
        <v>350</v>
      </c>
      <c r="C32" s="103"/>
      <c r="D32" s="142"/>
      <c r="E32" s="140"/>
      <c r="F32" s="133"/>
      <c r="G32" s="107"/>
      <c r="H32" s="105"/>
      <c r="I32" s="198" t="s">
        <v>769</v>
      </c>
      <c r="J32" s="105"/>
      <c r="K32" s="72"/>
      <c r="L32" s="135">
        <v>0.8</v>
      </c>
      <c r="M32" s="72" t="s">
        <v>2156</v>
      </c>
    </row>
    <row r="33" spans="1:13" ht="15" customHeight="1">
      <c r="A33" s="68" t="s">
        <v>841</v>
      </c>
      <c r="B33" s="109" t="s">
        <v>350</v>
      </c>
      <c r="C33" s="103"/>
      <c r="D33" s="142"/>
      <c r="E33" s="140"/>
      <c r="F33" s="133"/>
      <c r="G33" s="107"/>
      <c r="H33" s="105"/>
      <c r="I33" s="198" t="s">
        <v>769</v>
      </c>
      <c r="J33" s="105"/>
      <c r="K33" s="72"/>
      <c r="L33" s="135">
        <v>0.8</v>
      </c>
      <c r="M33" s="72" t="s">
        <v>2156</v>
      </c>
    </row>
    <row r="34" spans="1:13" ht="15" customHeight="1">
      <c r="A34" s="68" t="s">
        <v>842</v>
      </c>
      <c r="B34" s="109" t="s">
        <v>350</v>
      </c>
      <c r="C34" s="103"/>
      <c r="D34" s="142"/>
      <c r="E34" s="140"/>
      <c r="F34" s="133"/>
      <c r="G34" s="107"/>
      <c r="H34" s="105"/>
      <c r="I34" s="198" t="s">
        <v>769</v>
      </c>
      <c r="J34" s="105"/>
      <c r="K34" s="72"/>
      <c r="L34" s="135">
        <v>0.8</v>
      </c>
      <c r="M34" s="72" t="s">
        <v>2156</v>
      </c>
    </row>
    <row r="35" spans="1:13" s="66" customFormat="1" ht="15" customHeight="1">
      <c r="A35" s="68" t="s">
        <v>843</v>
      </c>
      <c r="B35" s="109" t="s">
        <v>40</v>
      </c>
      <c r="C35" s="103"/>
      <c r="D35" s="142">
        <v>7.3163999999999998</v>
      </c>
      <c r="E35" s="140">
        <v>1</v>
      </c>
      <c r="F35" s="133">
        <f t="shared" ref="F35:F98" si="1">IF(I35="Mental Health and Substance Abuse",ROUND(E35,0),0)</f>
        <v>0</v>
      </c>
      <c r="G35" s="107">
        <v>162403.54999999999</v>
      </c>
      <c r="H35" s="105"/>
      <c r="I35" s="72" t="s">
        <v>771</v>
      </c>
      <c r="J35" s="105"/>
      <c r="K35" s="147">
        <v>1</v>
      </c>
      <c r="L35" s="135">
        <v>0.8</v>
      </c>
      <c r="M35" s="72" t="s">
        <v>2156</v>
      </c>
    </row>
    <row r="36" spans="1:13" ht="15" customHeight="1">
      <c r="A36" s="68" t="s">
        <v>844</v>
      </c>
      <c r="B36" s="109" t="s">
        <v>40</v>
      </c>
      <c r="C36" s="103"/>
      <c r="D36" s="142">
        <v>9.0427999999999997</v>
      </c>
      <c r="E36" s="140">
        <v>4.43</v>
      </c>
      <c r="F36" s="133">
        <f t="shared" si="1"/>
        <v>0</v>
      </c>
      <c r="G36" s="107">
        <v>200615.22</v>
      </c>
      <c r="H36" s="105"/>
      <c r="I36" s="72" t="s">
        <v>771</v>
      </c>
      <c r="J36" s="105"/>
      <c r="K36" s="147">
        <v>1</v>
      </c>
      <c r="L36" s="135">
        <v>0.8</v>
      </c>
      <c r="M36" s="72" t="s">
        <v>2156</v>
      </c>
    </row>
    <row r="37" spans="1:13" ht="15" customHeight="1">
      <c r="A37" s="68" t="s">
        <v>845</v>
      </c>
      <c r="B37" s="109" t="s">
        <v>40</v>
      </c>
      <c r="C37" s="103"/>
      <c r="D37" s="142">
        <v>15.7577</v>
      </c>
      <c r="E37" s="140">
        <v>10.51</v>
      </c>
      <c r="F37" s="133">
        <f t="shared" si="1"/>
        <v>0</v>
      </c>
      <c r="G37" s="107">
        <v>539984.94999999995</v>
      </c>
      <c r="H37" s="105"/>
      <c r="I37" s="72" t="s">
        <v>771</v>
      </c>
      <c r="J37" s="105"/>
      <c r="K37" s="147">
        <v>1</v>
      </c>
      <c r="L37" s="135">
        <v>0.8</v>
      </c>
      <c r="M37" s="72" t="s">
        <v>2156</v>
      </c>
    </row>
    <row r="38" spans="1:13" ht="15" customHeight="1">
      <c r="A38" s="68" t="s">
        <v>846</v>
      </c>
      <c r="B38" s="109" t="s">
        <v>40</v>
      </c>
      <c r="C38" s="103"/>
      <c r="D38" s="142">
        <v>27.659600000000001</v>
      </c>
      <c r="E38" s="140">
        <v>17.36</v>
      </c>
      <c r="F38" s="133">
        <f t="shared" si="1"/>
        <v>0</v>
      </c>
      <c r="G38" s="107">
        <v>804404.5</v>
      </c>
      <c r="H38" s="105"/>
      <c r="I38" s="72" t="s">
        <v>771</v>
      </c>
      <c r="J38" s="105"/>
      <c r="K38" s="147">
        <v>1</v>
      </c>
      <c r="L38" s="135">
        <v>0.8</v>
      </c>
      <c r="M38" s="72" t="s">
        <v>2156</v>
      </c>
    </row>
    <row r="39" spans="1:13" s="66" customFormat="1" ht="15" customHeight="1">
      <c r="A39" s="68" t="s">
        <v>847</v>
      </c>
      <c r="B39" s="109" t="s">
        <v>346</v>
      </c>
      <c r="C39" s="103"/>
      <c r="D39" s="142">
        <v>11.1683</v>
      </c>
      <c r="E39" s="140">
        <v>9.33</v>
      </c>
      <c r="F39" s="133">
        <f t="shared" si="1"/>
        <v>0</v>
      </c>
      <c r="G39" s="107">
        <v>247658.63</v>
      </c>
      <c r="H39" s="105"/>
      <c r="I39" s="72" t="s">
        <v>2216</v>
      </c>
      <c r="J39" s="105"/>
      <c r="K39" s="72">
        <v>1.31</v>
      </c>
      <c r="L39" s="135">
        <v>0.8</v>
      </c>
      <c r="M39" s="72" t="s">
        <v>2156</v>
      </c>
    </row>
    <row r="40" spans="1:13" ht="15" customHeight="1">
      <c r="A40" s="68" t="s">
        <v>848</v>
      </c>
      <c r="B40" s="109" t="s">
        <v>346</v>
      </c>
      <c r="C40" s="103"/>
      <c r="D40" s="142">
        <v>31.433800000000002</v>
      </c>
      <c r="E40" s="140">
        <v>9.91</v>
      </c>
      <c r="F40" s="133">
        <f t="shared" si="1"/>
        <v>0</v>
      </c>
      <c r="G40" s="107">
        <v>766061.48</v>
      </c>
      <c r="H40" s="105"/>
      <c r="I40" s="72" t="s">
        <v>2216</v>
      </c>
      <c r="J40" s="105"/>
      <c r="K40" s="72">
        <v>1.31</v>
      </c>
      <c r="L40" s="135">
        <v>0.8</v>
      </c>
      <c r="M40" s="72" t="s">
        <v>2156</v>
      </c>
    </row>
    <row r="41" spans="1:13" ht="15" customHeight="1">
      <c r="A41" s="68" t="s">
        <v>849</v>
      </c>
      <c r="B41" s="109" t="s">
        <v>346</v>
      </c>
      <c r="C41" s="103"/>
      <c r="D41" s="142">
        <v>40.082900000000002</v>
      </c>
      <c r="E41" s="140">
        <v>12.86</v>
      </c>
      <c r="F41" s="133">
        <f t="shared" si="1"/>
        <v>0</v>
      </c>
      <c r="G41" s="107">
        <v>887634.65</v>
      </c>
      <c r="H41" s="105"/>
      <c r="I41" s="72" t="s">
        <v>2216</v>
      </c>
      <c r="J41" s="105"/>
      <c r="K41" s="72">
        <v>1.31</v>
      </c>
      <c r="L41" s="135">
        <v>0.8</v>
      </c>
      <c r="M41" s="72" t="s">
        <v>2156</v>
      </c>
    </row>
    <row r="42" spans="1:13" ht="15" customHeight="1">
      <c r="A42" s="68" t="s">
        <v>850</v>
      </c>
      <c r="B42" s="109" t="s">
        <v>346</v>
      </c>
      <c r="C42" s="103"/>
      <c r="D42" s="142">
        <v>40.082900000000002</v>
      </c>
      <c r="E42" s="140">
        <v>25.01</v>
      </c>
      <c r="F42" s="133">
        <f t="shared" si="1"/>
        <v>0</v>
      </c>
      <c r="G42" s="107">
        <v>887634.65</v>
      </c>
      <c r="H42" s="105"/>
      <c r="I42" s="72" t="s">
        <v>2216</v>
      </c>
      <c r="J42" s="105"/>
      <c r="K42" s="72">
        <v>1.31</v>
      </c>
      <c r="L42" s="135">
        <v>0.8</v>
      </c>
      <c r="M42" s="72" t="s">
        <v>2156</v>
      </c>
    </row>
    <row r="43" spans="1:13" s="66" customFormat="1" ht="15" customHeight="1">
      <c r="A43" s="68" t="s">
        <v>851</v>
      </c>
      <c r="B43" s="109" t="s">
        <v>146</v>
      </c>
      <c r="C43" s="103"/>
      <c r="D43" s="142">
        <v>2.1937000000000002</v>
      </c>
      <c r="E43" s="140">
        <v>3.45</v>
      </c>
      <c r="F43" s="133">
        <f t="shared" si="1"/>
        <v>0</v>
      </c>
      <c r="G43" s="107">
        <v>39108.49</v>
      </c>
      <c r="H43" s="105"/>
      <c r="I43" s="72" t="s">
        <v>772</v>
      </c>
      <c r="J43" s="105"/>
      <c r="K43" s="147">
        <v>1</v>
      </c>
      <c r="L43" s="135">
        <v>0.8</v>
      </c>
      <c r="M43" s="72" t="s">
        <v>2156</v>
      </c>
    </row>
    <row r="44" spans="1:13" ht="15" customHeight="1">
      <c r="A44" s="68" t="s">
        <v>852</v>
      </c>
      <c r="B44" s="109" t="s">
        <v>146</v>
      </c>
      <c r="C44" s="103"/>
      <c r="D44" s="142">
        <v>2.7334000000000001</v>
      </c>
      <c r="E44" s="140">
        <v>4.4000000000000004</v>
      </c>
      <c r="F44" s="133">
        <f t="shared" si="1"/>
        <v>0</v>
      </c>
      <c r="G44" s="107">
        <v>54271.67</v>
      </c>
      <c r="H44" s="105"/>
      <c r="I44" s="72" t="s">
        <v>772</v>
      </c>
      <c r="J44" s="105"/>
      <c r="K44" s="147">
        <v>1</v>
      </c>
      <c r="L44" s="135">
        <v>0.8</v>
      </c>
      <c r="M44" s="72" t="s">
        <v>2156</v>
      </c>
    </row>
    <row r="45" spans="1:13" ht="15" customHeight="1">
      <c r="A45" s="68" t="s">
        <v>853</v>
      </c>
      <c r="B45" s="109" t="s">
        <v>146</v>
      </c>
      <c r="C45" s="103"/>
      <c r="D45" s="142">
        <v>3.9306999999999999</v>
      </c>
      <c r="E45" s="140">
        <v>5.22</v>
      </c>
      <c r="F45" s="133">
        <f t="shared" si="1"/>
        <v>0</v>
      </c>
      <c r="G45" s="107">
        <v>82357.66</v>
      </c>
      <c r="H45" s="105"/>
      <c r="I45" s="72" t="s">
        <v>772</v>
      </c>
      <c r="J45" s="105"/>
      <c r="K45" s="147">
        <v>1</v>
      </c>
      <c r="L45" s="135">
        <v>0.8</v>
      </c>
      <c r="M45" s="72" t="s">
        <v>2156</v>
      </c>
    </row>
    <row r="46" spans="1:13" ht="15" customHeight="1">
      <c r="A46" s="68" t="s">
        <v>854</v>
      </c>
      <c r="B46" s="109" t="s">
        <v>146</v>
      </c>
      <c r="C46" s="103"/>
      <c r="D46" s="142">
        <v>5.9722999999999997</v>
      </c>
      <c r="E46" s="140">
        <v>6.84</v>
      </c>
      <c r="F46" s="133">
        <f t="shared" si="1"/>
        <v>0</v>
      </c>
      <c r="G46" s="107">
        <v>132021.1</v>
      </c>
      <c r="H46" s="105"/>
      <c r="I46" s="72" t="s">
        <v>772</v>
      </c>
      <c r="J46" s="105"/>
      <c r="K46" s="147">
        <v>1</v>
      </c>
      <c r="L46" s="135">
        <v>0.8</v>
      </c>
      <c r="M46" s="72" t="s">
        <v>2156</v>
      </c>
    </row>
    <row r="47" spans="1:13" s="66" customFormat="1" ht="15" customHeight="1">
      <c r="A47" s="68" t="s">
        <v>855</v>
      </c>
      <c r="B47" s="109" t="s">
        <v>147</v>
      </c>
      <c r="C47" s="103"/>
      <c r="D47" s="142">
        <v>1.9769000000000001</v>
      </c>
      <c r="E47" s="140">
        <v>2.8</v>
      </c>
      <c r="F47" s="133">
        <f t="shared" si="1"/>
        <v>0</v>
      </c>
      <c r="G47" s="107">
        <v>52998.75</v>
      </c>
      <c r="H47" s="105"/>
      <c r="I47" s="72" t="s">
        <v>772</v>
      </c>
      <c r="J47" s="105"/>
      <c r="K47" s="147">
        <v>1</v>
      </c>
      <c r="L47" s="135">
        <v>0.8</v>
      </c>
      <c r="M47" s="72" t="s">
        <v>2156</v>
      </c>
    </row>
    <row r="48" spans="1:13" ht="15" customHeight="1">
      <c r="A48" s="68" t="s">
        <v>856</v>
      </c>
      <c r="B48" s="109" t="s">
        <v>147</v>
      </c>
      <c r="C48" s="103"/>
      <c r="D48" s="142">
        <v>3.0185</v>
      </c>
      <c r="E48" s="140">
        <v>4.8600000000000003</v>
      </c>
      <c r="F48" s="133">
        <f t="shared" si="1"/>
        <v>0</v>
      </c>
      <c r="G48" s="107">
        <v>79860.14</v>
      </c>
      <c r="H48" s="105"/>
      <c r="I48" s="72" t="s">
        <v>772</v>
      </c>
      <c r="J48" s="105"/>
      <c r="K48" s="147">
        <v>1</v>
      </c>
      <c r="L48" s="135">
        <v>0.8</v>
      </c>
      <c r="M48" s="72" t="s">
        <v>2156</v>
      </c>
    </row>
    <row r="49" spans="1:13" ht="15" customHeight="1">
      <c r="A49" s="68" t="s">
        <v>857</v>
      </c>
      <c r="B49" s="109" t="s">
        <v>147</v>
      </c>
      <c r="C49" s="103"/>
      <c r="D49" s="142">
        <v>4.726</v>
      </c>
      <c r="E49" s="140">
        <v>9.4700000000000006</v>
      </c>
      <c r="F49" s="133">
        <f t="shared" si="1"/>
        <v>0</v>
      </c>
      <c r="G49" s="107">
        <v>109786.85</v>
      </c>
      <c r="H49" s="105"/>
      <c r="I49" s="72" t="s">
        <v>772</v>
      </c>
      <c r="J49" s="105"/>
      <c r="K49" s="147">
        <v>1</v>
      </c>
      <c r="L49" s="135">
        <v>0.8</v>
      </c>
      <c r="M49" s="72" t="s">
        <v>2156</v>
      </c>
    </row>
    <row r="50" spans="1:13" ht="15" customHeight="1">
      <c r="A50" s="68" t="s">
        <v>858</v>
      </c>
      <c r="B50" s="109" t="s">
        <v>147</v>
      </c>
      <c r="C50" s="103"/>
      <c r="D50" s="142">
        <v>11.843299999999999</v>
      </c>
      <c r="E50" s="140">
        <v>19.989999999999998</v>
      </c>
      <c r="F50" s="133">
        <f t="shared" si="1"/>
        <v>0</v>
      </c>
      <c r="G50" s="107">
        <v>315245.73</v>
      </c>
      <c r="H50" s="105"/>
      <c r="I50" s="72" t="s">
        <v>772</v>
      </c>
      <c r="J50" s="105"/>
      <c r="K50" s="147">
        <v>1</v>
      </c>
      <c r="L50" s="135">
        <v>0.8</v>
      </c>
      <c r="M50" s="72" t="s">
        <v>2156</v>
      </c>
    </row>
    <row r="51" spans="1:13" s="66" customFormat="1" ht="15" customHeight="1">
      <c r="A51" s="68" t="s">
        <v>859</v>
      </c>
      <c r="B51" s="109" t="s">
        <v>41</v>
      </c>
      <c r="C51" s="103"/>
      <c r="D51" s="142">
        <v>1.7189000000000001</v>
      </c>
      <c r="E51" s="140">
        <v>1.6</v>
      </c>
      <c r="F51" s="133">
        <f t="shared" si="1"/>
        <v>0</v>
      </c>
      <c r="G51" s="107">
        <v>33716.36</v>
      </c>
      <c r="H51" s="105"/>
      <c r="I51" s="72" t="s">
        <v>772</v>
      </c>
      <c r="J51" s="105"/>
      <c r="K51" s="147">
        <v>1</v>
      </c>
      <c r="L51" s="135">
        <v>0.8</v>
      </c>
      <c r="M51" s="72" t="s">
        <v>2156</v>
      </c>
    </row>
    <row r="52" spans="1:13" ht="15" customHeight="1">
      <c r="A52" s="68" t="s">
        <v>860</v>
      </c>
      <c r="B52" s="109" t="s">
        <v>41</v>
      </c>
      <c r="C52" s="103"/>
      <c r="D52" s="142">
        <v>2.1444999999999999</v>
      </c>
      <c r="E52" s="140">
        <v>2.3199999999999998</v>
      </c>
      <c r="F52" s="133">
        <f t="shared" si="1"/>
        <v>0</v>
      </c>
      <c r="G52" s="107">
        <v>41567.51</v>
      </c>
      <c r="H52" s="105"/>
      <c r="I52" s="72" t="s">
        <v>772</v>
      </c>
      <c r="J52" s="105"/>
      <c r="K52" s="147">
        <v>1</v>
      </c>
      <c r="L52" s="135">
        <v>0.8</v>
      </c>
      <c r="M52" s="72" t="s">
        <v>2156</v>
      </c>
    </row>
    <row r="53" spans="1:13" ht="15" customHeight="1">
      <c r="A53" s="68" t="s">
        <v>861</v>
      </c>
      <c r="B53" s="109" t="s">
        <v>41</v>
      </c>
      <c r="C53" s="103"/>
      <c r="D53" s="142">
        <v>2.9379</v>
      </c>
      <c r="E53" s="140">
        <v>4.08</v>
      </c>
      <c r="F53" s="133">
        <f t="shared" si="1"/>
        <v>0</v>
      </c>
      <c r="G53" s="107">
        <v>82459.199999999997</v>
      </c>
      <c r="H53" s="105"/>
      <c r="I53" s="72" t="s">
        <v>772</v>
      </c>
      <c r="J53" s="105"/>
      <c r="K53" s="147">
        <v>1</v>
      </c>
      <c r="L53" s="135">
        <v>0.8</v>
      </c>
      <c r="M53" s="72" t="s">
        <v>2156</v>
      </c>
    </row>
    <row r="54" spans="1:13" ht="15" customHeight="1">
      <c r="A54" s="68" t="s">
        <v>862</v>
      </c>
      <c r="B54" s="109" t="s">
        <v>41</v>
      </c>
      <c r="C54" s="103"/>
      <c r="D54" s="142">
        <v>5.3570000000000002</v>
      </c>
      <c r="E54" s="140">
        <v>12.07</v>
      </c>
      <c r="F54" s="133">
        <f t="shared" si="1"/>
        <v>0</v>
      </c>
      <c r="G54" s="107">
        <v>119035.5</v>
      </c>
      <c r="H54" s="105"/>
      <c r="I54" s="72" t="s">
        <v>772</v>
      </c>
      <c r="J54" s="105"/>
      <c r="K54" s="147">
        <v>1</v>
      </c>
      <c r="L54" s="135">
        <v>0.8</v>
      </c>
      <c r="M54" s="72" t="s">
        <v>2156</v>
      </c>
    </row>
    <row r="55" spans="1:13" s="66" customFormat="1" ht="15" customHeight="1">
      <c r="A55" s="68" t="s">
        <v>863</v>
      </c>
      <c r="B55" s="109" t="s">
        <v>42</v>
      </c>
      <c r="C55" s="103"/>
      <c r="D55" s="142">
        <v>2.1065999999999998</v>
      </c>
      <c r="E55" s="140">
        <v>2.82</v>
      </c>
      <c r="F55" s="133">
        <f t="shared" si="1"/>
        <v>0</v>
      </c>
      <c r="G55" s="107">
        <v>47772.03</v>
      </c>
      <c r="H55" s="105"/>
      <c r="I55" s="72" t="s">
        <v>772</v>
      </c>
      <c r="J55" s="105"/>
      <c r="K55" s="147">
        <v>1</v>
      </c>
      <c r="L55" s="135">
        <v>0.8</v>
      </c>
      <c r="M55" s="72" t="s">
        <v>2156</v>
      </c>
    </row>
    <row r="56" spans="1:13" ht="15" customHeight="1">
      <c r="A56" s="68" t="s">
        <v>864</v>
      </c>
      <c r="B56" s="109" t="s">
        <v>42</v>
      </c>
      <c r="C56" s="103"/>
      <c r="D56" s="142">
        <v>2.3868</v>
      </c>
      <c r="E56" s="140">
        <v>3.56</v>
      </c>
      <c r="F56" s="133">
        <f t="shared" si="1"/>
        <v>0</v>
      </c>
      <c r="G56" s="107">
        <v>47772.03</v>
      </c>
      <c r="H56" s="105"/>
      <c r="I56" s="72" t="s">
        <v>772</v>
      </c>
      <c r="J56" s="105"/>
      <c r="K56" s="147">
        <v>1</v>
      </c>
      <c r="L56" s="135">
        <v>0.8</v>
      </c>
      <c r="M56" s="72" t="s">
        <v>2156</v>
      </c>
    </row>
    <row r="57" spans="1:13" ht="15" customHeight="1">
      <c r="A57" s="68" t="s">
        <v>865</v>
      </c>
      <c r="B57" s="109" t="s">
        <v>42</v>
      </c>
      <c r="C57" s="103"/>
      <c r="D57" s="142">
        <v>4.6875999999999998</v>
      </c>
      <c r="E57" s="140">
        <v>9</v>
      </c>
      <c r="F57" s="133">
        <f t="shared" si="1"/>
        <v>0</v>
      </c>
      <c r="G57" s="107">
        <v>90337.87</v>
      </c>
      <c r="H57" s="105"/>
      <c r="I57" s="72" t="s">
        <v>772</v>
      </c>
      <c r="J57" s="105"/>
      <c r="K57" s="147">
        <v>1</v>
      </c>
      <c r="L57" s="135">
        <v>0.8</v>
      </c>
      <c r="M57" s="72" t="s">
        <v>2156</v>
      </c>
    </row>
    <row r="58" spans="1:13" ht="15" customHeight="1">
      <c r="A58" s="68" t="s">
        <v>866</v>
      </c>
      <c r="B58" s="109" t="s">
        <v>42</v>
      </c>
      <c r="C58" s="103"/>
      <c r="D58" s="142">
        <v>6.9847000000000001</v>
      </c>
      <c r="E58" s="140">
        <v>10.23</v>
      </c>
      <c r="F58" s="133">
        <f t="shared" si="1"/>
        <v>0</v>
      </c>
      <c r="G58" s="107">
        <v>137334.01</v>
      </c>
      <c r="H58" s="105"/>
      <c r="I58" s="72" t="s">
        <v>772</v>
      </c>
      <c r="J58" s="105"/>
      <c r="K58" s="147">
        <v>1</v>
      </c>
      <c r="L58" s="135">
        <v>0.8</v>
      </c>
      <c r="M58" s="72" t="s">
        <v>2156</v>
      </c>
    </row>
    <row r="59" spans="1:13" s="66" customFormat="1" ht="15" customHeight="1">
      <c r="A59" s="68" t="s">
        <v>867</v>
      </c>
      <c r="B59" s="109" t="s">
        <v>148</v>
      </c>
      <c r="C59" s="103"/>
      <c r="D59" s="142">
        <v>1.2659</v>
      </c>
      <c r="E59" s="140">
        <v>1.17</v>
      </c>
      <c r="F59" s="133">
        <f t="shared" si="1"/>
        <v>0</v>
      </c>
      <c r="G59" s="107">
        <v>30000</v>
      </c>
      <c r="H59" s="105"/>
      <c r="I59" s="72" t="s">
        <v>771</v>
      </c>
      <c r="J59" s="105"/>
      <c r="K59" s="147">
        <v>1</v>
      </c>
      <c r="L59" s="135">
        <v>0.8</v>
      </c>
      <c r="M59" s="72" t="s">
        <v>2156</v>
      </c>
    </row>
    <row r="60" spans="1:13" ht="15" customHeight="1">
      <c r="A60" s="68" t="s">
        <v>868</v>
      </c>
      <c r="B60" s="109" t="s">
        <v>148</v>
      </c>
      <c r="C60" s="103"/>
      <c r="D60" s="142">
        <v>1.5439000000000001</v>
      </c>
      <c r="E60" s="140">
        <v>1.64</v>
      </c>
      <c r="F60" s="133">
        <f t="shared" si="1"/>
        <v>0</v>
      </c>
      <c r="G60" s="107">
        <v>33176.93</v>
      </c>
      <c r="H60" s="105"/>
      <c r="I60" s="72" t="s">
        <v>771</v>
      </c>
      <c r="J60" s="105"/>
      <c r="K60" s="147">
        <v>1</v>
      </c>
      <c r="L60" s="135">
        <v>0.8</v>
      </c>
      <c r="M60" s="72" t="s">
        <v>2156</v>
      </c>
    </row>
    <row r="61" spans="1:13" ht="15" customHeight="1">
      <c r="A61" s="68" t="s">
        <v>869</v>
      </c>
      <c r="B61" s="109" t="s">
        <v>148</v>
      </c>
      <c r="C61" s="103"/>
      <c r="D61" s="142">
        <v>2.7761999999999998</v>
      </c>
      <c r="E61" s="140">
        <v>4.12</v>
      </c>
      <c r="F61" s="133">
        <f t="shared" si="1"/>
        <v>0</v>
      </c>
      <c r="G61" s="107">
        <v>62737.52</v>
      </c>
      <c r="H61" s="105"/>
      <c r="I61" s="72" t="s">
        <v>771</v>
      </c>
      <c r="J61" s="105"/>
      <c r="K61" s="147">
        <v>1</v>
      </c>
      <c r="L61" s="135">
        <v>0.8</v>
      </c>
      <c r="M61" s="72" t="s">
        <v>2156</v>
      </c>
    </row>
    <row r="62" spans="1:13" ht="15" customHeight="1">
      <c r="A62" s="68" t="s">
        <v>870</v>
      </c>
      <c r="B62" s="109" t="s">
        <v>148</v>
      </c>
      <c r="C62" s="103"/>
      <c r="D62" s="142">
        <v>3.8706999999999998</v>
      </c>
      <c r="E62" s="140">
        <v>6.97</v>
      </c>
      <c r="F62" s="133">
        <f t="shared" si="1"/>
        <v>0</v>
      </c>
      <c r="G62" s="107">
        <v>68278.73</v>
      </c>
      <c r="H62" s="105"/>
      <c r="I62" s="72" t="s">
        <v>771</v>
      </c>
      <c r="J62" s="105"/>
      <c r="K62" s="147">
        <v>1</v>
      </c>
      <c r="L62" s="135">
        <v>0.8</v>
      </c>
      <c r="M62" s="72" t="s">
        <v>2156</v>
      </c>
    </row>
    <row r="63" spans="1:13" s="66" customFormat="1" ht="15" customHeight="1">
      <c r="A63" s="68" t="s">
        <v>871</v>
      </c>
      <c r="B63" s="109" t="s">
        <v>149</v>
      </c>
      <c r="C63" s="103"/>
      <c r="D63" s="142">
        <v>1.8070999999999999</v>
      </c>
      <c r="E63" s="140">
        <v>2.2999999999999998</v>
      </c>
      <c r="F63" s="133">
        <f t="shared" si="1"/>
        <v>0</v>
      </c>
      <c r="G63" s="107">
        <v>37668.550000000003</v>
      </c>
      <c r="H63" s="105"/>
      <c r="I63" s="72" t="s">
        <v>772</v>
      </c>
      <c r="J63" s="105"/>
      <c r="K63" s="147">
        <v>1</v>
      </c>
      <c r="L63" s="135">
        <v>0.8</v>
      </c>
      <c r="M63" s="72" t="s">
        <v>2156</v>
      </c>
    </row>
    <row r="64" spans="1:13" ht="15" customHeight="1">
      <c r="A64" s="68" t="s">
        <v>872</v>
      </c>
      <c r="B64" s="109" t="s">
        <v>149</v>
      </c>
      <c r="C64" s="103"/>
      <c r="D64" s="142">
        <v>2.3902999999999999</v>
      </c>
      <c r="E64" s="140">
        <v>3.22</v>
      </c>
      <c r="F64" s="133">
        <f t="shared" si="1"/>
        <v>0</v>
      </c>
      <c r="G64" s="107">
        <v>51662.7</v>
      </c>
      <c r="H64" s="105"/>
      <c r="I64" s="72" t="s">
        <v>772</v>
      </c>
      <c r="J64" s="105"/>
      <c r="K64" s="147">
        <v>1</v>
      </c>
      <c r="L64" s="135">
        <v>0.8</v>
      </c>
      <c r="M64" s="72" t="s">
        <v>2156</v>
      </c>
    </row>
    <row r="65" spans="1:13" ht="15" customHeight="1">
      <c r="A65" s="68" t="s">
        <v>873</v>
      </c>
      <c r="B65" s="109" t="s">
        <v>149</v>
      </c>
      <c r="C65" s="103"/>
      <c r="D65" s="142">
        <v>3.1065999999999998</v>
      </c>
      <c r="E65" s="140">
        <v>5.54</v>
      </c>
      <c r="F65" s="133">
        <f t="shared" si="1"/>
        <v>0</v>
      </c>
      <c r="G65" s="107">
        <v>74015.19</v>
      </c>
      <c r="H65" s="105"/>
      <c r="I65" s="72" t="s">
        <v>772</v>
      </c>
      <c r="J65" s="105"/>
      <c r="K65" s="147">
        <v>1</v>
      </c>
      <c r="L65" s="135">
        <v>0.8</v>
      </c>
      <c r="M65" s="72" t="s">
        <v>2156</v>
      </c>
    </row>
    <row r="66" spans="1:13" ht="15" customHeight="1">
      <c r="A66" s="68" t="s">
        <v>874</v>
      </c>
      <c r="B66" s="109" t="s">
        <v>149</v>
      </c>
      <c r="C66" s="103"/>
      <c r="D66" s="142">
        <v>4.9070999999999998</v>
      </c>
      <c r="E66" s="140">
        <v>12.76</v>
      </c>
      <c r="F66" s="133">
        <f t="shared" si="1"/>
        <v>0</v>
      </c>
      <c r="G66" s="107">
        <v>109077.95</v>
      </c>
      <c r="H66" s="105"/>
      <c r="I66" s="72" t="s">
        <v>772</v>
      </c>
      <c r="J66" s="105"/>
      <c r="K66" s="147">
        <v>1</v>
      </c>
      <c r="L66" s="135">
        <v>0.8</v>
      </c>
      <c r="M66" s="72" t="s">
        <v>2156</v>
      </c>
    </row>
    <row r="67" spans="1:13" s="66" customFormat="1" ht="15" customHeight="1">
      <c r="A67" s="68" t="s">
        <v>875</v>
      </c>
      <c r="B67" s="109" t="s">
        <v>150</v>
      </c>
      <c r="C67" s="103"/>
      <c r="D67" s="142">
        <v>0.997</v>
      </c>
      <c r="E67" s="140">
        <v>1.92</v>
      </c>
      <c r="F67" s="133">
        <f t="shared" si="1"/>
        <v>0</v>
      </c>
      <c r="G67" s="107">
        <v>30000</v>
      </c>
      <c r="H67" s="105"/>
      <c r="I67" s="72" t="s">
        <v>772</v>
      </c>
      <c r="J67" s="105"/>
      <c r="K67" s="147">
        <v>1</v>
      </c>
      <c r="L67" s="135">
        <v>0.8</v>
      </c>
      <c r="M67" s="72" t="s">
        <v>2156</v>
      </c>
    </row>
    <row r="68" spans="1:13" ht="15" customHeight="1">
      <c r="A68" s="68" t="s">
        <v>876</v>
      </c>
      <c r="B68" s="109" t="s">
        <v>150</v>
      </c>
      <c r="C68" s="103"/>
      <c r="D68" s="142">
        <v>3.1349</v>
      </c>
      <c r="E68" s="140">
        <v>2.65</v>
      </c>
      <c r="F68" s="133">
        <f t="shared" si="1"/>
        <v>0</v>
      </c>
      <c r="G68" s="107">
        <v>65247.67</v>
      </c>
      <c r="H68" s="105"/>
      <c r="I68" s="72" t="s">
        <v>772</v>
      </c>
      <c r="J68" s="105"/>
      <c r="K68" s="147">
        <v>1</v>
      </c>
      <c r="L68" s="135">
        <v>0.8</v>
      </c>
      <c r="M68" s="72" t="s">
        <v>2156</v>
      </c>
    </row>
    <row r="69" spans="1:13" ht="15" customHeight="1">
      <c r="A69" s="68" t="s">
        <v>877</v>
      </c>
      <c r="B69" s="109" t="s">
        <v>150</v>
      </c>
      <c r="C69" s="103"/>
      <c r="D69" s="142">
        <v>4.4062000000000001</v>
      </c>
      <c r="E69" s="140">
        <v>3.13</v>
      </c>
      <c r="F69" s="133">
        <f t="shared" si="1"/>
        <v>0</v>
      </c>
      <c r="G69" s="107">
        <v>82337.740000000005</v>
      </c>
      <c r="H69" s="105"/>
      <c r="I69" s="72" t="s">
        <v>772</v>
      </c>
      <c r="J69" s="105"/>
      <c r="K69" s="147">
        <v>1</v>
      </c>
      <c r="L69" s="135">
        <v>0.8</v>
      </c>
      <c r="M69" s="72" t="s">
        <v>2156</v>
      </c>
    </row>
    <row r="70" spans="1:13" ht="15" customHeight="1">
      <c r="A70" s="68" t="s">
        <v>878</v>
      </c>
      <c r="B70" s="109" t="s">
        <v>150</v>
      </c>
      <c r="C70" s="103"/>
      <c r="D70" s="142">
        <v>5.8361000000000001</v>
      </c>
      <c r="E70" s="140">
        <v>10.98</v>
      </c>
      <c r="F70" s="133">
        <f t="shared" si="1"/>
        <v>0</v>
      </c>
      <c r="G70" s="107">
        <v>129640.46</v>
      </c>
      <c r="H70" s="105"/>
      <c r="I70" s="72" t="s">
        <v>772</v>
      </c>
      <c r="J70" s="105"/>
      <c r="K70" s="147">
        <v>1</v>
      </c>
      <c r="L70" s="135">
        <v>0.8</v>
      </c>
      <c r="M70" s="72" t="s">
        <v>2156</v>
      </c>
    </row>
    <row r="71" spans="1:13" s="66" customFormat="1" ht="15" customHeight="1">
      <c r="A71" s="68" t="s">
        <v>879</v>
      </c>
      <c r="B71" s="109" t="s">
        <v>151</v>
      </c>
      <c r="C71" s="103"/>
      <c r="D71" s="142">
        <v>2.1223999999999998</v>
      </c>
      <c r="E71" s="140">
        <v>2.1</v>
      </c>
      <c r="F71" s="133">
        <f t="shared" si="1"/>
        <v>0</v>
      </c>
      <c r="G71" s="107">
        <v>57507.839999999997</v>
      </c>
      <c r="H71" s="105"/>
      <c r="I71" s="72" t="s">
        <v>772</v>
      </c>
      <c r="J71" s="105"/>
      <c r="K71" s="147">
        <v>1</v>
      </c>
      <c r="L71" s="135">
        <v>0.8</v>
      </c>
      <c r="M71" s="72" t="s">
        <v>2156</v>
      </c>
    </row>
    <row r="72" spans="1:13" ht="15" customHeight="1">
      <c r="A72" s="68" t="s">
        <v>880</v>
      </c>
      <c r="B72" s="109" t="s">
        <v>151</v>
      </c>
      <c r="C72" s="103"/>
      <c r="D72" s="142">
        <v>2.9790000000000001</v>
      </c>
      <c r="E72" s="140">
        <v>2.1</v>
      </c>
      <c r="F72" s="133">
        <f t="shared" si="1"/>
        <v>0</v>
      </c>
      <c r="G72" s="107">
        <v>58272.14</v>
      </c>
      <c r="H72" s="105"/>
      <c r="I72" s="72" t="s">
        <v>772</v>
      </c>
      <c r="J72" s="105"/>
      <c r="K72" s="147">
        <v>1</v>
      </c>
      <c r="L72" s="135">
        <v>0.8</v>
      </c>
      <c r="M72" s="72" t="s">
        <v>2156</v>
      </c>
    </row>
    <row r="73" spans="1:13" ht="15" customHeight="1">
      <c r="A73" s="68" t="s">
        <v>881</v>
      </c>
      <c r="B73" s="109" t="s">
        <v>151</v>
      </c>
      <c r="C73" s="103"/>
      <c r="D73" s="142">
        <v>4.8959999999999999</v>
      </c>
      <c r="E73" s="140">
        <v>5.74</v>
      </c>
      <c r="F73" s="133">
        <f t="shared" si="1"/>
        <v>0</v>
      </c>
      <c r="G73" s="107">
        <v>101561.09</v>
      </c>
      <c r="H73" s="105"/>
      <c r="I73" s="72" t="s">
        <v>772</v>
      </c>
      <c r="J73" s="105"/>
      <c r="K73" s="147">
        <v>1</v>
      </c>
      <c r="L73" s="135">
        <v>0.8</v>
      </c>
      <c r="M73" s="72" t="s">
        <v>2156</v>
      </c>
    </row>
    <row r="74" spans="1:13" ht="15" customHeight="1">
      <c r="A74" s="68" t="s">
        <v>882</v>
      </c>
      <c r="B74" s="109" t="s">
        <v>151</v>
      </c>
      <c r="C74" s="103"/>
      <c r="D74" s="142">
        <v>5.3609999999999998</v>
      </c>
      <c r="E74" s="140">
        <v>9.98</v>
      </c>
      <c r="F74" s="133">
        <f t="shared" si="1"/>
        <v>0</v>
      </c>
      <c r="G74" s="107">
        <v>119124.3</v>
      </c>
      <c r="H74" s="105"/>
      <c r="I74" s="72" t="s">
        <v>772</v>
      </c>
      <c r="J74" s="105"/>
      <c r="K74" s="147">
        <v>1</v>
      </c>
      <c r="L74" s="135">
        <v>0.8</v>
      </c>
      <c r="M74" s="72" t="s">
        <v>2156</v>
      </c>
    </row>
    <row r="75" spans="1:13" s="66" customFormat="1" ht="15" customHeight="1">
      <c r="A75" s="68" t="s">
        <v>883</v>
      </c>
      <c r="B75" s="109" t="s">
        <v>152</v>
      </c>
      <c r="C75" s="103"/>
      <c r="D75" s="142">
        <v>1.659</v>
      </c>
      <c r="E75" s="140">
        <v>1.57</v>
      </c>
      <c r="F75" s="133">
        <f t="shared" si="1"/>
        <v>0</v>
      </c>
      <c r="G75" s="107">
        <v>40508.68</v>
      </c>
      <c r="H75" s="105"/>
      <c r="I75" s="72" t="s">
        <v>772</v>
      </c>
      <c r="J75" s="105"/>
      <c r="K75" s="147">
        <v>1</v>
      </c>
      <c r="L75" s="135">
        <v>0.8</v>
      </c>
      <c r="M75" s="72" t="s">
        <v>2156</v>
      </c>
    </row>
    <row r="76" spans="1:13" ht="15" customHeight="1">
      <c r="A76" s="68" t="s">
        <v>884</v>
      </c>
      <c r="B76" s="109" t="s">
        <v>152</v>
      </c>
      <c r="C76" s="103"/>
      <c r="D76" s="142">
        <v>2.379</v>
      </c>
      <c r="E76" s="140">
        <v>2.16</v>
      </c>
      <c r="F76" s="133">
        <f t="shared" si="1"/>
        <v>0</v>
      </c>
      <c r="G76" s="107">
        <v>48403.15</v>
      </c>
      <c r="H76" s="105"/>
      <c r="I76" s="72" t="s">
        <v>772</v>
      </c>
      <c r="J76" s="105"/>
      <c r="K76" s="147">
        <v>1</v>
      </c>
      <c r="L76" s="135">
        <v>0.8</v>
      </c>
      <c r="M76" s="72" t="s">
        <v>2156</v>
      </c>
    </row>
    <row r="77" spans="1:13" ht="15" customHeight="1">
      <c r="A77" s="68" t="s">
        <v>885</v>
      </c>
      <c r="B77" s="109" t="s">
        <v>152</v>
      </c>
      <c r="C77" s="103"/>
      <c r="D77" s="142">
        <v>3.8456999999999999</v>
      </c>
      <c r="E77" s="140">
        <v>5.82</v>
      </c>
      <c r="F77" s="133">
        <f t="shared" si="1"/>
        <v>0</v>
      </c>
      <c r="G77" s="107">
        <v>87292.92</v>
      </c>
      <c r="H77" s="105"/>
      <c r="I77" s="72" t="s">
        <v>772</v>
      </c>
      <c r="J77" s="105"/>
      <c r="K77" s="147">
        <v>1</v>
      </c>
      <c r="L77" s="135">
        <v>0.8</v>
      </c>
      <c r="M77" s="72" t="s">
        <v>2156</v>
      </c>
    </row>
    <row r="78" spans="1:13" ht="15" customHeight="1">
      <c r="A78" s="68" t="s">
        <v>886</v>
      </c>
      <c r="B78" s="109" t="s">
        <v>152</v>
      </c>
      <c r="C78" s="103"/>
      <c r="D78" s="142">
        <v>5.4132999999999996</v>
      </c>
      <c r="E78" s="140">
        <v>8.7799999999999994</v>
      </c>
      <c r="F78" s="133">
        <f t="shared" si="1"/>
        <v>0</v>
      </c>
      <c r="G78" s="107">
        <v>133202.04</v>
      </c>
      <c r="H78" s="105"/>
      <c r="I78" s="72" t="s">
        <v>772</v>
      </c>
      <c r="J78" s="105"/>
      <c r="K78" s="147">
        <v>1</v>
      </c>
      <c r="L78" s="135">
        <v>0.8</v>
      </c>
      <c r="M78" s="72" t="s">
        <v>2156</v>
      </c>
    </row>
    <row r="79" spans="1:13" s="66" customFormat="1" ht="15" customHeight="1">
      <c r="A79" s="68" t="s">
        <v>887</v>
      </c>
      <c r="B79" s="109" t="s">
        <v>153</v>
      </c>
      <c r="C79" s="103"/>
      <c r="D79" s="142">
        <v>1.1563000000000001</v>
      </c>
      <c r="E79" s="140">
        <v>3.68</v>
      </c>
      <c r="F79" s="133">
        <f t="shared" si="1"/>
        <v>0</v>
      </c>
      <c r="G79" s="107">
        <v>34903.93</v>
      </c>
      <c r="H79" s="105"/>
      <c r="I79" s="72" t="s">
        <v>773</v>
      </c>
      <c r="J79" s="105"/>
      <c r="K79" s="147">
        <v>1</v>
      </c>
      <c r="L79" s="135">
        <v>0.8</v>
      </c>
      <c r="M79" s="139" t="s">
        <v>2156</v>
      </c>
    </row>
    <row r="80" spans="1:13" ht="15" customHeight="1">
      <c r="A80" s="68" t="s">
        <v>888</v>
      </c>
      <c r="B80" s="109" t="s">
        <v>153</v>
      </c>
      <c r="C80" s="103"/>
      <c r="D80" s="142">
        <v>1.9057999999999999</v>
      </c>
      <c r="E80" s="140">
        <v>7.03</v>
      </c>
      <c r="F80" s="133">
        <f t="shared" si="1"/>
        <v>0</v>
      </c>
      <c r="G80" s="107">
        <v>62035.5</v>
      </c>
      <c r="H80" s="105"/>
      <c r="I80" s="72" t="s">
        <v>773</v>
      </c>
      <c r="J80" s="105"/>
      <c r="K80" s="147">
        <v>1</v>
      </c>
      <c r="L80" s="135">
        <v>0.8</v>
      </c>
      <c r="M80" s="72" t="s">
        <v>2156</v>
      </c>
    </row>
    <row r="81" spans="1:13" ht="15" customHeight="1">
      <c r="A81" s="68" t="s">
        <v>889</v>
      </c>
      <c r="B81" s="109" t="s">
        <v>153</v>
      </c>
      <c r="C81" s="103"/>
      <c r="D81" s="142">
        <v>2.1692999999999998</v>
      </c>
      <c r="E81" s="140">
        <v>8.9700000000000006</v>
      </c>
      <c r="F81" s="133">
        <f t="shared" si="1"/>
        <v>0</v>
      </c>
      <c r="G81" s="107">
        <v>63288.7</v>
      </c>
      <c r="H81" s="105"/>
      <c r="I81" s="72" t="s">
        <v>773</v>
      </c>
      <c r="J81" s="105"/>
      <c r="K81" s="147">
        <v>1</v>
      </c>
      <c r="L81" s="135">
        <v>0.8</v>
      </c>
      <c r="M81" s="72" t="s">
        <v>2156</v>
      </c>
    </row>
    <row r="82" spans="1:13" ht="15" customHeight="1">
      <c r="A82" s="68" t="s">
        <v>890</v>
      </c>
      <c r="B82" s="109" t="s">
        <v>153</v>
      </c>
      <c r="C82" s="103"/>
      <c r="D82" s="142">
        <v>3.1606000000000001</v>
      </c>
      <c r="E82" s="140">
        <v>9.9600000000000009</v>
      </c>
      <c r="F82" s="133">
        <f t="shared" si="1"/>
        <v>0</v>
      </c>
      <c r="G82" s="107">
        <v>70422.25</v>
      </c>
      <c r="H82" s="105"/>
      <c r="I82" s="72" t="s">
        <v>773</v>
      </c>
      <c r="J82" s="105"/>
      <c r="K82" s="147">
        <v>1</v>
      </c>
      <c r="L82" s="135">
        <v>0.8</v>
      </c>
      <c r="M82" s="72" t="s">
        <v>2156</v>
      </c>
    </row>
    <row r="83" spans="1:13" s="66" customFormat="1" ht="15" customHeight="1">
      <c r="A83" s="68" t="s">
        <v>891</v>
      </c>
      <c r="B83" s="109" t="s">
        <v>43</v>
      </c>
      <c r="C83" s="103"/>
      <c r="D83" s="142">
        <v>0.97860000000000003</v>
      </c>
      <c r="E83" s="140">
        <v>2.19</v>
      </c>
      <c r="F83" s="133">
        <f t="shared" si="1"/>
        <v>0</v>
      </c>
      <c r="G83" s="107">
        <v>30000</v>
      </c>
      <c r="H83" s="105"/>
      <c r="I83" s="72" t="s">
        <v>774</v>
      </c>
      <c r="J83" s="105"/>
      <c r="K83" s="147">
        <v>1</v>
      </c>
      <c r="L83" s="135">
        <v>0.8</v>
      </c>
      <c r="M83" s="72" t="s">
        <v>2156</v>
      </c>
    </row>
    <row r="84" spans="1:13" ht="15" customHeight="1">
      <c r="A84" s="68" t="s">
        <v>892</v>
      </c>
      <c r="B84" s="109" t="s">
        <v>43</v>
      </c>
      <c r="C84" s="103"/>
      <c r="D84" s="142">
        <v>1.202</v>
      </c>
      <c r="E84" s="140">
        <v>3.17</v>
      </c>
      <c r="F84" s="133">
        <f t="shared" si="1"/>
        <v>0</v>
      </c>
      <c r="G84" s="107">
        <v>31875.55</v>
      </c>
      <c r="H84" s="105"/>
      <c r="I84" s="72" t="s">
        <v>774</v>
      </c>
      <c r="J84" s="105"/>
      <c r="K84" s="147">
        <v>1</v>
      </c>
      <c r="L84" s="135">
        <v>0.8</v>
      </c>
      <c r="M84" s="72" t="s">
        <v>2156</v>
      </c>
    </row>
    <row r="85" spans="1:13" ht="15" customHeight="1">
      <c r="A85" s="68" t="s">
        <v>893</v>
      </c>
      <c r="B85" s="109" t="s">
        <v>43</v>
      </c>
      <c r="C85" s="103"/>
      <c r="D85" s="142">
        <v>1.5063</v>
      </c>
      <c r="E85" s="140">
        <v>4.3</v>
      </c>
      <c r="F85" s="133">
        <f t="shared" si="1"/>
        <v>0</v>
      </c>
      <c r="G85" s="107">
        <v>43595.6</v>
      </c>
      <c r="H85" s="105"/>
      <c r="I85" s="72" t="s">
        <v>774</v>
      </c>
      <c r="J85" s="105"/>
      <c r="K85" s="147">
        <v>1</v>
      </c>
      <c r="L85" s="135">
        <v>0.8</v>
      </c>
      <c r="M85" s="72" t="s">
        <v>2156</v>
      </c>
    </row>
    <row r="86" spans="1:13" ht="15" customHeight="1">
      <c r="A86" s="68" t="s">
        <v>894</v>
      </c>
      <c r="B86" s="109" t="s">
        <v>43</v>
      </c>
      <c r="C86" s="103"/>
      <c r="D86" s="142">
        <v>2.2831000000000001</v>
      </c>
      <c r="E86" s="140">
        <v>6.14</v>
      </c>
      <c r="F86" s="133">
        <f t="shared" si="1"/>
        <v>0</v>
      </c>
      <c r="G86" s="107">
        <v>61097.24</v>
      </c>
      <c r="H86" s="105"/>
      <c r="I86" s="72" t="s">
        <v>774</v>
      </c>
      <c r="J86" s="105"/>
      <c r="K86" s="147">
        <v>1</v>
      </c>
      <c r="L86" s="135">
        <v>0.8</v>
      </c>
      <c r="M86" s="72" t="s">
        <v>2156</v>
      </c>
    </row>
    <row r="87" spans="1:13" s="66" customFormat="1" ht="15" customHeight="1">
      <c r="A87" s="68" t="s">
        <v>895</v>
      </c>
      <c r="B87" s="109" t="s">
        <v>154</v>
      </c>
      <c r="C87" s="103"/>
      <c r="D87" s="142">
        <v>0.74550000000000005</v>
      </c>
      <c r="E87" s="140">
        <v>4.34</v>
      </c>
      <c r="F87" s="133">
        <f t="shared" si="1"/>
        <v>0</v>
      </c>
      <c r="G87" s="107">
        <v>30000</v>
      </c>
      <c r="H87" s="105"/>
      <c r="I87" s="72" t="s">
        <v>773</v>
      </c>
      <c r="J87" s="105"/>
      <c r="K87" s="147">
        <v>1</v>
      </c>
      <c r="L87" s="135">
        <v>0.8</v>
      </c>
      <c r="M87" s="72" t="s">
        <v>2156</v>
      </c>
    </row>
    <row r="88" spans="1:13" ht="15" customHeight="1">
      <c r="A88" s="68" t="s">
        <v>896</v>
      </c>
      <c r="B88" s="109" t="s">
        <v>154</v>
      </c>
      <c r="C88" s="103"/>
      <c r="D88" s="142">
        <v>1.2090000000000001</v>
      </c>
      <c r="E88" s="140">
        <v>4.34</v>
      </c>
      <c r="F88" s="133">
        <f t="shared" si="1"/>
        <v>0</v>
      </c>
      <c r="G88" s="107">
        <v>35305.21</v>
      </c>
      <c r="H88" s="105"/>
      <c r="I88" s="72" t="s">
        <v>773</v>
      </c>
      <c r="J88" s="105"/>
      <c r="K88" s="147">
        <v>1</v>
      </c>
      <c r="L88" s="135">
        <v>0.8</v>
      </c>
      <c r="M88" s="72" t="s">
        <v>2156</v>
      </c>
    </row>
    <row r="89" spans="1:13" ht="15" customHeight="1">
      <c r="A89" s="68" t="s">
        <v>897</v>
      </c>
      <c r="B89" s="109" t="s">
        <v>154</v>
      </c>
      <c r="C89" s="103"/>
      <c r="D89" s="142">
        <v>1.5043</v>
      </c>
      <c r="E89" s="140">
        <v>5.69</v>
      </c>
      <c r="F89" s="133">
        <f t="shared" si="1"/>
        <v>0</v>
      </c>
      <c r="G89" s="107">
        <v>45460.51</v>
      </c>
      <c r="H89" s="105"/>
      <c r="I89" s="72" t="s">
        <v>773</v>
      </c>
      <c r="J89" s="105"/>
      <c r="K89" s="147">
        <v>1</v>
      </c>
      <c r="L89" s="135">
        <v>0.8</v>
      </c>
      <c r="M89" s="72" t="s">
        <v>2156</v>
      </c>
    </row>
    <row r="90" spans="1:13" ht="15" customHeight="1">
      <c r="A90" s="68" t="s">
        <v>898</v>
      </c>
      <c r="B90" s="109" t="s">
        <v>154</v>
      </c>
      <c r="C90" s="103"/>
      <c r="D90" s="142">
        <v>3.3557000000000001</v>
      </c>
      <c r="E90" s="140">
        <v>7.57</v>
      </c>
      <c r="F90" s="133">
        <f t="shared" si="1"/>
        <v>0</v>
      </c>
      <c r="G90" s="107">
        <v>99178.96</v>
      </c>
      <c r="H90" s="105"/>
      <c r="I90" s="72" t="s">
        <v>773</v>
      </c>
      <c r="J90" s="105"/>
      <c r="K90" s="147">
        <v>1</v>
      </c>
      <c r="L90" s="135">
        <v>0.8</v>
      </c>
      <c r="M90" s="72" t="s">
        <v>2156</v>
      </c>
    </row>
    <row r="91" spans="1:13" s="66" customFormat="1" ht="15" customHeight="1">
      <c r="A91" s="68" t="s">
        <v>899</v>
      </c>
      <c r="B91" s="109" t="s">
        <v>155</v>
      </c>
      <c r="C91" s="103"/>
      <c r="D91" s="142">
        <v>1.1151</v>
      </c>
      <c r="E91" s="140">
        <v>3.42</v>
      </c>
      <c r="F91" s="133">
        <f t="shared" si="1"/>
        <v>0</v>
      </c>
      <c r="G91" s="107">
        <v>31994.49</v>
      </c>
      <c r="H91" s="105"/>
      <c r="I91" s="72" t="s">
        <v>773</v>
      </c>
      <c r="J91" s="105"/>
      <c r="K91" s="147">
        <v>1</v>
      </c>
      <c r="L91" s="135">
        <v>0.8</v>
      </c>
      <c r="M91" s="72" t="s">
        <v>2156</v>
      </c>
    </row>
    <row r="92" spans="1:13" ht="15" customHeight="1">
      <c r="A92" s="68" t="s">
        <v>900</v>
      </c>
      <c r="B92" s="109" t="s">
        <v>155</v>
      </c>
      <c r="C92" s="103"/>
      <c r="D92" s="142">
        <v>1.6439999999999999</v>
      </c>
      <c r="E92" s="140">
        <v>4.8</v>
      </c>
      <c r="F92" s="133">
        <f t="shared" si="1"/>
        <v>0</v>
      </c>
      <c r="G92" s="107">
        <v>41668.18</v>
      </c>
      <c r="H92" s="105"/>
      <c r="I92" s="72" t="s">
        <v>773</v>
      </c>
      <c r="J92" s="105"/>
      <c r="K92" s="147">
        <v>1</v>
      </c>
      <c r="L92" s="135">
        <v>0.8</v>
      </c>
      <c r="M92" s="72" t="s">
        <v>2156</v>
      </c>
    </row>
    <row r="93" spans="1:13" ht="15" customHeight="1">
      <c r="A93" s="68" t="s">
        <v>901</v>
      </c>
      <c r="B93" s="109" t="s">
        <v>155</v>
      </c>
      <c r="C93" s="103"/>
      <c r="D93" s="142">
        <v>2.3180000000000001</v>
      </c>
      <c r="E93" s="140">
        <v>6.84</v>
      </c>
      <c r="F93" s="133">
        <f t="shared" si="1"/>
        <v>0</v>
      </c>
      <c r="G93" s="107">
        <v>74595.58</v>
      </c>
      <c r="H93" s="105"/>
      <c r="I93" s="72" t="s">
        <v>773</v>
      </c>
      <c r="J93" s="105"/>
      <c r="K93" s="147">
        <v>1</v>
      </c>
      <c r="L93" s="135">
        <v>0.8</v>
      </c>
      <c r="M93" s="72" t="s">
        <v>2156</v>
      </c>
    </row>
    <row r="94" spans="1:13" ht="15" customHeight="1">
      <c r="A94" s="68" t="s">
        <v>902</v>
      </c>
      <c r="B94" s="109" t="s">
        <v>155</v>
      </c>
      <c r="C94" s="103"/>
      <c r="D94" s="142">
        <v>4.8914999999999997</v>
      </c>
      <c r="E94" s="140">
        <v>13.78</v>
      </c>
      <c r="F94" s="133">
        <f t="shared" si="1"/>
        <v>0</v>
      </c>
      <c r="G94" s="107">
        <v>108731.32</v>
      </c>
      <c r="H94" s="105"/>
      <c r="I94" s="72" t="s">
        <v>773</v>
      </c>
      <c r="J94" s="105"/>
      <c r="K94" s="147">
        <v>1</v>
      </c>
      <c r="L94" s="135">
        <v>0.8</v>
      </c>
      <c r="M94" s="72" t="s">
        <v>2156</v>
      </c>
    </row>
    <row r="95" spans="1:13" s="66" customFormat="1" ht="15" customHeight="1">
      <c r="A95" s="68" t="s">
        <v>903</v>
      </c>
      <c r="B95" s="109" t="s">
        <v>44</v>
      </c>
      <c r="C95" s="103"/>
      <c r="D95" s="142">
        <v>0.89770000000000005</v>
      </c>
      <c r="E95" s="140">
        <v>2.21</v>
      </c>
      <c r="F95" s="133">
        <f t="shared" si="1"/>
        <v>0</v>
      </c>
      <c r="G95" s="107">
        <v>30000</v>
      </c>
      <c r="H95" s="105"/>
      <c r="I95" s="72" t="s">
        <v>773</v>
      </c>
      <c r="J95" s="105"/>
      <c r="K95" s="147">
        <v>1</v>
      </c>
      <c r="L95" s="135">
        <v>0.8</v>
      </c>
      <c r="M95" s="72" t="s">
        <v>2156</v>
      </c>
    </row>
    <row r="96" spans="1:13" ht="15" customHeight="1">
      <c r="A96" s="68" t="s">
        <v>904</v>
      </c>
      <c r="B96" s="109" t="s">
        <v>44</v>
      </c>
      <c r="C96" s="103"/>
      <c r="D96" s="142">
        <v>1.1612</v>
      </c>
      <c r="E96" s="140">
        <v>3.77</v>
      </c>
      <c r="F96" s="133">
        <f t="shared" si="1"/>
        <v>0</v>
      </c>
      <c r="G96" s="107">
        <v>35880.199999999997</v>
      </c>
      <c r="H96" s="105"/>
      <c r="I96" s="72" t="s">
        <v>773</v>
      </c>
      <c r="J96" s="105"/>
      <c r="K96" s="147">
        <v>1</v>
      </c>
      <c r="L96" s="135">
        <v>0.8</v>
      </c>
      <c r="M96" s="72" t="s">
        <v>2156</v>
      </c>
    </row>
    <row r="97" spans="1:13" ht="15" customHeight="1">
      <c r="A97" s="68" t="s">
        <v>905</v>
      </c>
      <c r="B97" s="109" t="s">
        <v>44</v>
      </c>
      <c r="C97" s="103"/>
      <c r="D97" s="142">
        <v>2.1669999999999998</v>
      </c>
      <c r="E97" s="140">
        <v>5.14</v>
      </c>
      <c r="F97" s="133">
        <f t="shared" si="1"/>
        <v>0</v>
      </c>
      <c r="G97" s="107">
        <v>65516.15</v>
      </c>
      <c r="H97" s="105"/>
      <c r="I97" s="72" t="s">
        <v>773</v>
      </c>
      <c r="J97" s="105"/>
      <c r="K97" s="147">
        <v>1</v>
      </c>
      <c r="L97" s="135">
        <v>0.8</v>
      </c>
      <c r="M97" s="72" t="s">
        <v>2156</v>
      </c>
    </row>
    <row r="98" spans="1:13" ht="15" customHeight="1">
      <c r="A98" s="68" t="s">
        <v>906</v>
      </c>
      <c r="B98" s="109" t="s">
        <v>44</v>
      </c>
      <c r="C98" s="103"/>
      <c r="D98" s="142">
        <v>7.0407000000000002</v>
      </c>
      <c r="E98" s="140">
        <v>13.75</v>
      </c>
      <c r="F98" s="133">
        <f t="shared" si="1"/>
        <v>0</v>
      </c>
      <c r="G98" s="107">
        <v>182630.48</v>
      </c>
      <c r="H98" s="105"/>
      <c r="I98" s="72" t="s">
        <v>773</v>
      </c>
      <c r="J98" s="105"/>
      <c r="K98" s="147">
        <v>1</v>
      </c>
      <c r="L98" s="135">
        <v>0.8</v>
      </c>
      <c r="M98" s="72" t="s">
        <v>2156</v>
      </c>
    </row>
    <row r="99" spans="1:13" s="66" customFormat="1" ht="15" customHeight="1">
      <c r="A99" s="68" t="s">
        <v>907</v>
      </c>
      <c r="B99" s="109" t="s">
        <v>156</v>
      </c>
      <c r="C99" s="103"/>
      <c r="D99" s="142">
        <v>0.58489999999999998</v>
      </c>
      <c r="E99" s="140">
        <v>1.99</v>
      </c>
      <c r="F99" s="133">
        <f t="shared" ref="F99:F162" si="2">IF(I99="Mental Health and Substance Abuse",ROUND(E99,0),0)</f>
        <v>0</v>
      </c>
      <c r="G99" s="107">
        <v>30000</v>
      </c>
      <c r="H99" s="105"/>
      <c r="I99" s="72" t="s">
        <v>773</v>
      </c>
      <c r="J99" s="105"/>
      <c r="K99" s="147">
        <v>1</v>
      </c>
      <c r="L99" s="135">
        <v>0.8</v>
      </c>
      <c r="M99" s="72" t="s">
        <v>2156</v>
      </c>
    </row>
    <row r="100" spans="1:13" ht="15" customHeight="1">
      <c r="A100" s="68" t="s">
        <v>908</v>
      </c>
      <c r="B100" s="109" t="s">
        <v>156</v>
      </c>
      <c r="C100" s="103"/>
      <c r="D100" s="142">
        <v>0.90049999999999997</v>
      </c>
      <c r="E100" s="140">
        <v>2.75</v>
      </c>
      <c r="F100" s="133">
        <f t="shared" si="2"/>
        <v>0</v>
      </c>
      <c r="G100" s="107">
        <v>30000</v>
      </c>
      <c r="H100" s="105"/>
      <c r="I100" s="72" t="s">
        <v>773</v>
      </c>
      <c r="J100" s="105"/>
      <c r="K100" s="147">
        <v>1</v>
      </c>
      <c r="L100" s="135">
        <v>0.8</v>
      </c>
      <c r="M100" s="72" t="s">
        <v>2156</v>
      </c>
    </row>
    <row r="101" spans="1:13" ht="15" customHeight="1">
      <c r="A101" s="68" t="s">
        <v>909</v>
      </c>
      <c r="B101" s="109" t="s">
        <v>156</v>
      </c>
      <c r="C101" s="103"/>
      <c r="D101" s="142">
        <v>1.5489999999999999</v>
      </c>
      <c r="E101" s="140">
        <v>4.97</v>
      </c>
      <c r="F101" s="133">
        <f t="shared" si="2"/>
        <v>0</v>
      </c>
      <c r="G101" s="107">
        <v>42179.9</v>
      </c>
      <c r="H101" s="105"/>
      <c r="I101" s="72" t="s">
        <v>773</v>
      </c>
      <c r="J101" s="105"/>
      <c r="K101" s="147">
        <v>1</v>
      </c>
      <c r="L101" s="135">
        <v>0.8</v>
      </c>
      <c r="M101" s="72" t="s">
        <v>2156</v>
      </c>
    </row>
    <row r="102" spans="1:13" ht="15" customHeight="1">
      <c r="A102" s="68" t="s">
        <v>910</v>
      </c>
      <c r="B102" s="109" t="s">
        <v>156</v>
      </c>
      <c r="C102" s="103"/>
      <c r="D102" s="142">
        <v>3.2555000000000001</v>
      </c>
      <c r="E102" s="140">
        <v>8.23</v>
      </c>
      <c r="F102" s="133">
        <f t="shared" si="2"/>
        <v>0</v>
      </c>
      <c r="G102" s="107">
        <v>91812.26</v>
      </c>
      <c r="H102" s="105"/>
      <c r="I102" s="72" t="s">
        <v>773</v>
      </c>
      <c r="J102" s="105"/>
      <c r="K102" s="147">
        <v>1</v>
      </c>
      <c r="L102" s="135">
        <v>0.8</v>
      </c>
      <c r="M102" s="72" t="s">
        <v>2156</v>
      </c>
    </row>
    <row r="103" spans="1:13" s="66" customFormat="1" ht="15" customHeight="1">
      <c r="A103" s="68" t="s">
        <v>911</v>
      </c>
      <c r="B103" s="109" t="s">
        <v>157</v>
      </c>
      <c r="C103" s="103"/>
      <c r="D103" s="142">
        <v>0.89459999999999995</v>
      </c>
      <c r="E103" s="140">
        <v>1.81</v>
      </c>
      <c r="F103" s="133">
        <f t="shared" si="2"/>
        <v>0</v>
      </c>
      <c r="G103" s="107">
        <v>30000</v>
      </c>
      <c r="H103" s="105"/>
      <c r="I103" s="72" t="s">
        <v>773</v>
      </c>
      <c r="J103" s="105"/>
      <c r="K103" s="147">
        <v>1</v>
      </c>
      <c r="L103" s="135">
        <v>0.8</v>
      </c>
      <c r="M103" s="72" t="s">
        <v>2156</v>
      </c>
    </row>
    <row r="104" spans="1:13" ht="15" customHeight="1">
      <c r="A104" s="68" t="s">
        <v>912</v>
      </c>
      <c r="B104" s="109" t="s">
        <v>157</v>
      </c>
      <c r="C104" s="103"/>
      <c r="D104" s="142">
        <v>1.0761000000000001</v>
      </c>
      <c r="E104" s="140">
        <v>2.25</v>
      </c>
      <c r="F104" s="133">
        <f t="shared" si="2"/>
        <v>0</v>
      </c>
      <c r="G104" s="107">
        <v>30000</v>
      </c>
      <c r="H104" s="105"/>
      <c r="I104" s="72" t="s">
        <v>773</v>
      </c>
      <c r="J104" s="105"/>
      <c r="K104" s="147">
        <v>1</v>
      </c>
      <c r="L104" s="135">
        <v>0.8</v>
      </c>
      <c r="M104" s="72" t="s">
        <v>2156</v>
      </c>
    </row>
    <row r="105" spans="1:13" ht="15" customHeight="1">
      <c r="A105" s="68" t="s">
        <v>913</v>
      </c>
      <c r="B105" s="109" t="s">
        <v>157</v>
      </c>
      <c r="C105" s="103"/>
      <c r="D105" s="142">
        <v>1.4135</v>
      </c>
      <c r="E105" s="140">
        <v>3.45</v>
      </c>
      <c r="F105" s="133">
        <f t="shared" si="2"/>
        <v>0</v>
      </c>
      <c r="G105" s="107">
        <v>35148.230000000003</v>
      </c>
      <c r="H105" s="105"/>
      <c r="I105" s="72" t="s">
        <v>773</v>
      </c>
      <c r="J105" s="105"/>
      <c r="K105" s="147">
        <v>1</v>
      </c>
      <c r="L105" s="135">
        <v>0.8</v>
      </c>
      <c r="M105" s="72" t="s">
        <v>2156</v>
      </c>
    </row>
    <row r="106" spans="1:13" ht="15" customHeight="1">
      <c r="A106" s="68" t="s">
        <v>914</v>
      </c>
      <c r="B106" s="109" t="s">
        <v>157</v>
      </c>
      <c r="C106" s="103"/>
      <c r="D106" s="142">
        <v>2.4929000000000001</v>
      </c>
      <c r="E106" s="140">
        <v>6.59</v>
      </c>
      <c r="F106" s="133">
        <f t="shared" si="2"/>
        <v>0</v>
      </c>
      <c r="G106" s="107">
        <v>55643.48</v>
      </c>
      <c r="H106" s="105"/>
      <c r="I106" s="72" t="s">
        <v>773</v>
      </c>
      <c r="J106" s="105"/>
      <c r="K106" s="147">
        <v>1</v>
      </c>
      <c r="L106" s="135">
        <v>0.8</v>
      </c>
      <c r="M106" s="72" t="s">
        <v>2156</v>
      </c>
    </row>
    <row r="107" spans="1:13" s="66" customFormat="1" ht="15" customHeight="1">
      <c r="A107" s="68" t="s">
        <v>915</v>
      </c>
      <c r="B107" s="109" t="s">
        <v>45</v>
      </c>
      <c r="C107" s="103"/>
      <c r="D107" s="142">
        <v>0.40310000000000001</v>
      </c>
      <c r="E107" s="140">
        <v>1.4</v>
      </c>
      <c r="F107" s="133">
        <f t="shared" si="2"/>
        <v>0</v>
      </c>
      <c r="G107" s="107">
        <v>30000</v>
      </c>
      <c r="H107" s="105"/>
      <c r="I107" s="72" t="s">
        <v>773</v>
      </c>
      <c r="J107" s="105"/>
      <c r="K107" s="147">
        <v>1</v>
      </c>
      <c r="L107" s="135">
        <v>0.8</v>
      </c>
      <c r="M107" s="72" t="s">
        <v>2156</v>
      </c>
    </row>
    <row r="108" spans="1:13" ht="15" customHeight="1">
      <c r="A108" s="68" t="s">
        <v>916</v>
      </c>
      <c r="B108" s="109" t="s">
        <v>45</v>
      </c>
      <c r="C108" s="103"/>
      <c r="D108" s="142">
        <v>0.59309999999999996</v>
      </c>
      <c r="E108" s="140">
        <v>1.84</v>
      </c>
      <c r="F108" s="133">
        <f t="shared" si="2"/>
        <v>0</v>
      </c>
      <c r="G108" s="107">
        <v>30000</v>
      </c>
      <c r="H108" s="105"/>
      <c r="I108" s="72" t="s">
        <v>773</v>
      </c>
      <c r="J108" s="105"/>
      <c r="K108" s="147">
        <v>1</v>
      </c>
      <c r="L108" s="135">
        <v>0.8</v>
      </c>
      <c r="M108" s="72" t="s">
        <v>2156</v>
      </c>
    </row>
    <row r="109" spans="1:13" ht="15" customHeight="1">
      <c r="A109" s="68" t="s">
        <v>917</v>
      </c>
      <c r="B109" s="109" t="s">
        <v>45</v>
      </c>
      <c r="C109" s="103"/>
      <c r="D109" s="142">
        <v>1.0506</v>
      </c>
      <c r="E109" s="140">
        <v>2.67</v>
      </c>
      <c r="F109" s="133">
        <f t="shared" si="2"/>
        <v>0</v>
      </c>
      <c r="G109" s="107">
        <v>30000</v>
      </c>
      <c r="H109" s="105"/>
      <c r="I109" s="72" t="s">
        <v>773</v>
      </c>
      <c r="J109" s="105"/>
      <c r="K109" s="147">
        <v>1</v>
      </c>
      <c r="L109" s="135">
        <v>0.8</v>
      </c>
      <c r="M109" s="72" t="s">
        <v>2156</v>
      </c>
    </row>
    <row r="110" spans="1:13" ht="15" customHeight="1">
      <c r="A110" s="68" t="s">
        <v>918</v>
      </c>
      <c r="B110" s="109" t="s">
        <v>45</v>
      </c>
      <c r="C110" s="103"/>
      <c r="D110" s="142">
        <v>1.8706</v>
      </c>
      <c r="E110" s="140">
        <v>4.96</v>
      </c>
      <c r="F110" s="133">
        <f t="shared" si="2"/>
        <v>0</v>
      </c>
      <c r="G110" s="107">
        <v>41870.21</v>
      </c>
      <c r="H110" s="105"/>
      <c r="I110" s="72" t="s">
        <v>773</v>
      </c>
      <c r="J110" s="105"/>
      <c r="K110" s="147">
        <v>1</v>
      </c>
      <c r="L110" s="135">
        <v>0.8</v>
      </c>
      <c r="M110" s="72" t="s">
        <v>2156</v>
      </c>
    </row>
    <row r="111" spans="1:13" s="66" customFormat="1" ht="15" customHeight="1">
      <c r="A111" s="68" t="s">
        <v>919</v>
      </c>
      <c r="B111" s="109" t="s">
        <v>158</v>
      </c>
      <c r="C111" s="103"/>
      <c r="D111" s="142">
        <v>0.55069999999999997</v>
      </c>
      <c r="E111" s="140">
        <v>2.13</v>
      </c>
      <c r="F111" s="133">
        <f t="shared" si="2"/>
        <v>0</v>
      </c>
      <c r="G111" s="107">
        <v>30000</v>
      </c>
      <c r="H111" s="105"/>
      <c r="I111" s="72" t="s">
        <v>773</v>
      </c>
      <c r="J111" s="105"/>
      <c r="K111" s="147">
        <v>1</v>
      </c>
      <c r="L111" s="135">
        <v>0.8</v>
      </c>
      <c r="M111" s="72" t="s">
        <v>2156</v>
      </c>
    </row>
    <row r="112" spans="1:13" ht="15" customHeight="1">
      <c r="A112" s="68" t="s">
        <v>920</v>
      </c>
      <c r="B112" s="109" t="s">
        <v>158</v>
      </c>
      <c r="C112" s="103"/>
      <c r="D112" s="142">
        <v>0.62429999999999997</v>
      </c>
      <c r="E112" s="140">
        <v>2.44</v>
      </c>
      <c r="F112" s="133">
        <f t="shared" si="2"/>
        <v>0</v>
      </c>
      <c r="G112" s="107">
        <v>30000</v>
      </c>
      <c r="H112" s="105"/>
      <c r="I112" s="72" t="s">
        <v>773</v>
      </c>
      <c r="J112" s="105"/>
      <c r="K112" s="147">
        <v>1</v>
      </c>
      <c r="L112" s="135">
        <v>0.8</v>
      </c>
      <c r="M112" s="72" t="s">
        <v>2156</v>
      </c>
    </row>
    <row r="113" spans="1:13" ht="15" customHeight="1">
      <c r="A113" s="68" t="s">
        <v>921</v>
      </c>
      <c r="B113" s="109" t="s">
        <v>158</v>
      </c>
      <c r="C113" s="103"/>
      <c r="D113" s="142">
        <v>1.1936</v>
      </c>
      <c r="E113" s="140">
        <v>4.3</v>
      </c>
      <c r="F113" s="133">
        <f t="shared" si="2"/>
        <v>0</v>
      </c>
      <c r="G113" s="107">
        <v>36602.17</v>
      </c>
      <c r="H113" s="105"/>
      <c r="I113" s="72" t="s">
        <v>773</v>
      </c>
      <c r="J113" s="105"/>
      <c r="K113" s="147">
        <v>1</v>
      </c>
      <c r="L113" s="135">
        <v>0.8</v>
      </c>
      <c r="M113" s="72" t="s">
        <v>2156</v>
      </c>
    </row>
    <row r="114" spans="1:13" ht="15" customHeight="1">
      <c r="A114" s="68" t="s">
        <v>922</v>
      </c>
      <c r="B114" s="109" t="s">
        <v>158</v>
      </c>
      <c r="C114" s="103"/>
      <c r="D114" s="142">
        <v>2.0605000000000002</v>
      </c>
      <c r="E114" s="140">
        <v>8.1300000000000008</v>
      </c>
      <c r="F114" s="133">
        <f t="shared" si="2"/>
        <v>0</v>
      </c>
      <c r="G114" s="107">
        <v>45922.55</v>
      </c>
      <c r="H114" s="105"/>
      <c r="I114" s="72" t="s">
        <v>773</v>
      </c>
      <c r="J114" s="105"/>
      <c r="K114" s="147">
        <v>1</v>
      </c>
      <c r="L114" s="135">
        <v>0.8</v>
      </c>
      <c r="M114" s="72" t="s">
        <v>2156</v>
      </c>
    </row>
    <row r="115" spans="1:13" s="66" customFormat="1" ht="15" customHeight="1">
      <c r="A115" s="68" t="s">
        <v>923</v>
      </c>
      <c r="B115" s="109" t="s">
        <v>159</v>
      </c>
      <c r="C115" s="103"/>
      <c r="D115" s="142">
        <v>1.1969000000000001</v>
      </c>
      <c r="E115" s="140">
        <v>5.77</v>
      </c>
      <c r="F115" s="133">
        <f t="shared" si="2"/>
        <v>0</v>
      </c>
      <c r="G115" s="107">
        <v>30000</v>
      </c>
      <c r="H115" s="105"/>
      <c r="I115" s="72" t="s">
        <v>2216</v>
      </c>
      <c r="J115" s="105"/>
      <c r="K115" s="72">
        <v>1.31</v>
      </c>
      <c r="L115" s="135">
        <v>0.8</v>
      </c>
      <c r="M115" s="72" t="s">
        <v>2156</v>
      </c>
    </row>
    <row r="116" spans="1:13" ht="15" customHeight="1">
      <c r="A116" s="68" t="s">
        <v>924</v>
      </c>
      <c r="B116" s="109" t="s">
        <v>159</v>
      </c>
      <c r="C116" s="103"/>
      <c r="D116" s="142">
        <v>1.4933000000000001</v>
      </c>
      <c r="E116" s="140">
        <v>5.77</v>
      </c>
      <c r="F116" s="133">
        <f t="shared" si="2"/>
        <v>0</v>
      </c>
      <c r="G116" s="107">
        <v>39869.699999999997</v>
      </c>
      <c r="H116" s="105"/>
      <c r="I116" s="72" t="s">
        <v>2216</v>
      </c>
      <c r="J116" s="105"/>
      <c r="K116" s="72">
        <v>1.31</v>
      </c>
      <c r="L116" s="135">
        <v>0.8</v>
      </c>
      <c r="M116" s="72" t="s">
        <v>2156</v>
      </c>
    </row>
    <row r="117" spans="1:13" ht="15" customHeight="1">
      <c r="A117" s="68" t="s">
        <v>925</v>
      </c>
      <c r="B117" s="109" t="s">
        <v>159</v>
      </c>
      <c r="C117" s="103"/>
      <c r="D117" s="142">
        <v>2.2305999999999999</v>
      </c>
      <c r="E117" s="140">
        <v>6.82</v>
      </c>
      <c r="F117" s="133">
        <f t="shared" si="2"/>
        <v>0</v>
      </c>
      <c r="G117" s="107">
        <v>51116.17</v>
      </c>
      <c r="H117" s="105"/>
      <c r="I117" s="72" t="s">
        <v>2216</v>
      </c>
      <c r="J117" s="105"/>
      <c r="K117" s="72">
        <v>1.31</v>
      </c>
      <c r="L117" s="135">
        <v>0.8</v>
      </c>
      <c r="M117" s="72" t="s">
        <v>2156</v>
      </c>
    </row>
    <row r="118" spans="1:13" ht="15" customHeight="1">
      <c r="A118" s="68" t="s">
        <v>926</v>
      </c>
      <c r="B118" s="109" t="s">
        <v>159</v>
      </c>
      <c r="C118" s="103"/>
      <c r="D118" s="142">
        <v>3.8488000000000002</v>
      </c>
      <c r="E118" s="140">
        <v>12.99</v>
      </c>
      <c r="F118" s="133">
        <f t="shared" si="2"/>
        <v>0</v>
      </c>
      <c r="G118" s="107">
        <v>85653.64</v>
      </c>
      <c r="H118" s="105"/>
      <c r="I118" s="72" t="s">
        <v>2216</v>
      </c>
      <c r="J118" s="105"/>
      <c r="K118" s="72">
        <v>1.31</v>
      </c>
      <c r="L118" s="135">
        <v>0.8</v>
      </c>
      <c r="M118" s="72" t="s">
        <v>2156</v>
      </c>
    </row>
    <row r="119" spans="1:13" s="66" customFormat="1" ht="15" customHeight="1">
      <c r="A119" s="68" t="s">
        <v>927</v>
      </c>
      <c r="B119" s="109" t="s">
        <v>160</v>
      </c>
      <c r="C119" s="103"/>
      <c r="D119" s="142">
        <v>0.89970000000000006</v>
      </c>
      <c r="E119" s="140">
        <v>2.52</v>
      </c>
      <c r="F119" s="133">
        <f t="shared" si="2"/>
        <v>0</v>
      </c>
      <c r="G119" s="107">
        <v>30000</v>
      </c>
      <c r="H119" s="105"/>
      <c r="I119" s="72" t="s">
        <v>2216</v>
      </c>
      <c r="J119" s="105"/>
      <c r="K119" s="72">
        <v>1.31</v>
      </c>
      <c r="L119" s="135">
        <v>0.8</v>
      </c>
      <c r="M119" s="72" t="s">
        <v>2156</v>
      </c>
    </row>
    <row r="120" spans="1:13" ht="15" customHeight="1">
      <c r="A120" s="68" t="s">
        <v>928</v>
      </c>
      <c r="B120" s="109" t="s">
        <v>160</v>
      </c>
      <c r="C120" s="103"/>
      <c r="D120" s="142">
        <v>1.5354000000000001</v>
      </c>
      <c r="E120" s="140">
        <v>4.51</v>
      </c>
      <c r="F120" s="133">
        <f t="shared" si="2"/>
        <v>0</v>
      </c>
      <c r="G120" s="107">
        <v>38932.18</v>
      </c>
      <c r="H120" s="105"/>
      <c r="I120" s="72" t="s">
        <v>2216</v>
      </c>
      <c r="J120" s="105"/>
      <c r="K120" s="72">
        <v>1.31</v>
      </c>
      <c r="L120" s="135">
        <v>0.8</v>
      </c>
      <c r="M120" s="72" t="s">
        <v>2156</v>
      </c>
    </row>
    <row r="121" spans="1:13" ht="15" customHeight="1">
      <c r="A121" s="68" t="s">
        <v>929</v>
      </c>
      <c r="B121" s="109" t="s">
        <v>160</v>
      </c>
      <c r="C121" s="103"/>
      <c r="D121" s="142">
        <v>2.3856999999999999</v>
      </c>
      <c r="E121" s="140">
        <v>6.73</v>
      </c>
      <c r="F121" s="133">
        <f t="shared" si="2"/>
        <v>0</v>
      </c>
      <c r="G121" s="107">
        <v>57147</v>
      </c>
      <c r="H121" s="105"/>
      <c r="I121" s="72" t="s">
        <v>2216</v>
      </c>
      <c r="J121" s="105"/>
      <c r="K121" s="72">
        <v>1.31</v>
      </c>
      <c r="L121" s="135">
        <v>0.8</v>
      </c>
      <c r="M121" s="72" t="s">
        <v>2156</v>
      </c>
    </row>
    <row r="122" spans="1:13" ht="15" customHeight="1">
      <c r="A122" s="68" t="s">
        <v>930</v>
      </c>
      <c r="B122" s="109" t="s">
        <v>160</v>
      </c>
      <c r="C122" s="103"/>
      <c r="D122" s="142">
        <v>5.3636999999999997</v>
      </c>
      <c r="E122" s="140">
        <v>11.26</v>
      </c>
      <c r="F122" s="133">
        <f t="shared" si="2"/>
        <v>0</v>
      </c>
      <c r="G122" s="107">
        <v>135866.84</v>
      </c>
      <c r="H122" s="105"/>
      <c r="I122" s="72" t="s">
        <v>2216</v>
      </c>
      <c r="J122" s="105"/>
      <c r="K122" s="72">
        <v>1.31</v>
      </c>
      <c r="L122" s="135">
        <v>0.8</v>
      </c>
      <c r="M122" s="72" t="s">
        <v>2156</v>
      </c>
    </row>
    <row r="123" spans="1:13" s="66" customFormat="1" ht="15" customHeight="1">
      <c r="A123" s="68" t="s">
        <v>931</v>
      </c>
      <c r="B123" s="109" t="s">
        <v>46</v>
      </c>
      <c r="C123" s="103"/>
      <c r="D123" s="142">
        <v>0.37090000000000001</v>
      </c>
      <c r="E123" s="140">
        <v>1.76</v>
      </c>
      <c r="F123" s="133">
        <f t="shared" si="2"/>
        <v>0</v>
      </c>
      <c r="G123" s="107">
        <v>30000</v>
      </c>
      <c r="H123" s="105"/>
      <c r="I123" s="72" t="s">
        <v>2216</v>
      </c>
      <c r="J123" s="105"/>
      <c r="K123" s="72">
        <v>1.31</v>
      </c>
      <c r="L123" s="135">
        <v>0.8</v>
      </c>
      <c r="M123" s="72" t="s">
        <v>2156</v>
      </c>
    </row>
    <row r="124" spans="1:13" ht="15" customHeight="1">
      <c r="A124" s="68" t="s">
        <v>932</v>
      </c>
      <c r="B124" s="109" t="s">
        <v>46</v>
      </c>
      <c r="C124" s="103"/>
      <c r="D124" s="142">
        <v>1.0129999999999999</v>
      </c>
      <c r="E124" s="140">
        <v>3.52</v>
      </c>
      <c r="F124" s="133">
        <f t="shared" si="2"/>
        <v>0</v>
      </c>
      <c r="G124" s="107">
        <v>30000</v>
      </c>
      <c r="H124" s="105"/>
      <c r="I124" s="72" t="s">
        <v>2216</v>
      </c>
      <c r="J124" s="105"/>
      <c r="K124" s="72">
        <v>1.31</v>
      </c>
      <c r="L124" s="135">
        <v>0.8</v>
      </c>
      <c r="M124" s="72" t="s">
        <v>2156</v>
      </c>
    </row>
    <row r="125" spans="1:13" ht="15" customHeight="1">
      <c r="A125" s="68" t="s">
        <v>933</v>
      </c>
      <c r="B125" s="109" t="s">
        <v>46</v>
      </c>
      <c r="C125" s="103"/>
      <c r="D125" s="142">
        <v>1.4624999999999999</v>
      </c>
      <c r="E125" s="140">
        <v>4.2</v>
      </c>
      <c r="F125" s="133">
        <f t="shared" si="2"/>
        <v>0</v>
      </c>
      <c r="G125" s="107">
        <v>30000</v>
      </c>
      <c r="H125" s="105"/>
      <c r="I125" s="72" t="s">
        <v>2216</v>
      </c>
      <c r="J125" s="105"/>
      <c r="K125" s="72">
        <v>1.31</v>
      </c>
      <c r="L125" s="135">
        <v>0.8</v>
      </c>
      <c r="M125" s="72" t="s">
        <v>2156</v>
      </c>
    </row>
    <row r="126" spans="1:13" ht="15" customHeight="1">
      <c r="A126" s="68" t="s">
        <v>934</v>
      </c>
      <c r="B126" s="109" t="s">
        <v>46</v>
      </c>
      <c r="C126" s="103"/>
      <c r="D126" s="142">
        <v>2.726</v>
      </c>
      <c r="E126" s="140">
        <v>9.3000000000000007</v>
      </c>
      <c r="F126" s="133">
        <f t="shared" si="2"/>
        <v>0</v>
      </c>
      <c r="G126" s="107">
        <v>60802.73</v>
      </c>
      <c r="H126" s="105"/>
      <c r="I126" s="72" t="s">
        <v>2216</v>
      </c>
      <c r="J126" s="105"/>
      <c r="K126" s="72">
        <v>1.31</v>
      </c>
      <c r="L126" s="135">
        <v>0.8</v>
      </c>
      <c r="M126" s="72" t="s">
        <v>2156</v>
      </c>
    </row>
    <row r="127" spans="1:13" s="66" customFormat="1" ht="15" customHeight="1">
      <c r="A127" s="68" t="s">
        <v>935</v>
      </c>
      <c r="B127" s="109" t="s">
        <v>47</v>
      </c>
      <c r="C127" s="103"/>
      <c r="D127" s="142">
        <v>0.62380000000000002</v>
      </c>
      <c r="E127" s="140">
        <v>1.9</v>
      </c>
      <c r="F127" s="133">
        <f t="shared" si="2"/>
        <v>0</v>
      </c>
      <c r="G127" s="107">
        <v>30000</v>
      </c>
      <c r="H127" s="105"/>
      <c r="I127" s="72" t="s">
        <v>773</v>
      </c>
      <c r="J127" s="105"/>
      <c r="K127" s="147">
        <v>1</v>
      </c>
      <c r="L127" s="135">
        <v>0.8</v>
      </c>
      <c r="M127" s="72" t="s">
        <v>2156</v>
      </c>
    </row>
    <row r="128" spans="1:13" ht="15" customHeight="1">
      <c r="A128" s="68" t="s">
        <v>936</v>
      </c>
      <c r="B128" s="109" t="s">
        <v>47</v>
      </c>
      <c r="C128" s="103"/>
      <c r="D128" s="142">
        <v>0.75239999999999996</v>
      </c>
      <c r="E128" s="140">
        <v>2.61</v>
      </c>
      <c r="F128" s="133">
        <f t="shared" si="2"/>
        <v>0</v>
      </c>
      <c r="G128" s="107">
        <v>30000</v>
      </c>
      <c r="H128" s="105"/>
      <c r="I128" s="72" t="s">
        <v>773</v>
      </c>
      <c r="J128" s="105"/>
      <c r="K128" s="147">
        <v>1</v>
      </c>
      <c r="L128" s="135">
        <v>0.8</v>
      </c>
      <c r="M128" s="72" t="s">
        <v>2156</v>
      </c>
    </row>
    <row r="129" spans="1:13" ht="15" customHeight="1">
      <c r="A129" s="68" t="s">
        <v>937</v>
      </c>
      <c r="B129" s="109" t="s">
        <v>47</v>
      </c>
      <c r="C129" s="103"/>
      <c r="D129" s="142">
        <v>1.2434000000000001</v>
      </c>
      <c r="E129" s="140">
        <v>3.96</v>
      </c>
      <c r="F129" s="133">
        <f t="shared" si="2"/>
        <v>0</v>
      </c>
      <c r="G129" s="107">
        <v>35660.15</v>
      </c>
      <c r="H129" s="105"/>
      <c r="I129" s="72" t="s">
        <v>773</v>
      </c>
      <c r="J129" s="105"/>
      <c r="K129" s="147">
        <v>1</v>
      </c>
      <c r="L129" s="135">
        <v>0.8</v>
      </c>
      <c r="M129" s="72" t="s">
        <v>2156</v>
      </c>
    </row>
    <row r="130" spans="1:13" ht="15" customHeight="1">
      <c r="A130" s="68" t="s">
        <v>938</v>
      </c>
      <c r="B130" s="109" t="s">
        <v>47</v>
      </c>
      <c r="C130" s="103"/>
      <c r="D130" s="142">
        <v>2.3548</v>
      </c>
      <c r="E130" s="140">
        <v>6.59</v>
      </c>
      <c r="F130" s="133">
        <f t="shared" si="2"/>
        <v>0</v>
      </c>
      <c r="G130" s="107">
        <v>69251.08</v>
      </c>
      <c r="H130" s="105"/>
      <c r="I130" s="72" t="s">
        <v>773</v>
      </c>
      <c r="J130" s="105"/>
      <c r="K130" s="147">
        <v>1</v>
      </c>
      <c r="L130" s="135">
        <v>0.8</v>
      </c>
      <c r="M130" s="72" t="s">
        <v>2156</v>
      </c>
    </row>
    <row r="131" spans="1:13" s="66" customFormat="1" ht="15" customHeight="1">
      <c r="A131" s="68" t="s">
        <v>939</v>
      </c>
      <c r="B131" s="109" t="s">
        <v>48</v>
      </c>
      <c r="C131" s="103"/>
      <c r="D131" s="142">
        <v>0.4572</v>
      </c>
      <c r="E131" s="140">
        <v>1.72</v>
      </c>
      <c r="F131" s="133">
        <f t="shared" si="2"/>
        <v>0</v>
      </c>
      <c r="G131" s="107">
        <v>30000</v>
      </c>
      <c r="H131" s="105"/>
      <c r="I131" s="72" t="s">
        <v>773</v>
      </c>
      <c r="J131" s="105"/>
      <c r="K131" s="147">
        <v>1</v>
      </c>
      <c r="L131" s="135">
        <v>0.8</v>
      </c>
      <c r="M131" s="72" t="s">
        <v>2156</v>
      </c>
    </row>
    <row r="132" spans="1:13" ht="15" customHeight="1">
      <c r="A132" s="68" t="s">
        <v>940</v>
      </c>
      <c r="B132" s="109" t="s">
        <v>48</v>
      </c>
      <c r="C132" s="103"/>
      <c r="D132" s="142">
        <v>0.60089999999999999</v>
      </c>
      <c r="E132" s="140">
        <v>2.04</v>
      </c>
      <c r="F132" s="133">
        <f t="shared" si="2"/>
        <v>0</v>
      </c>
      <c r="G132" s="107">
        <v>30000</v>
      </c>
      <c r="H132" s="105"/>
      <c r="I132" s="72" t="s">
        <v>773</v>
      </c>
      <c r="J132" s="105"/>
      <c r="K132" s="147">
        <v>1</v>
      </c>
      <c r="L132" s="135">
        <v>0.8</v>
      </c>
      <c r="M132" s="72" t="s">
        <v>2156</v>
      </c>
    </row>
    <row r="133" spans="1:13" ht="15" customHeight="1">
      <c r="A133" s="68" t="s">
        <v>941</v>
      </c>
      <c r="B133" s="109" t="s">
        <v>48</v>
      </c>
      <c r="C133" s="103"/>
      <c r="D133" s="142">
        <v>1.0304</v>
      </c>
      <c r="E133" s="140">
        <v>2.92</v>
      </c>
      <c r="F133" s="133">
        <f t="shared" si="2"/>
        <v>0</v>
      </c>
      <c r="G133" s="107">
        <v>35436.080000000002</v>
      </c>
      <c r="H133" s="105"/>
      <c r="I133" s="72" t="s">
        <v>773</v>
      </c>
      <c r="J133" s="105"/>
      <c r="K133" s="147">
        <v>1</v>
      </c>
      <c r="L133" s="135">
        <v>0.8</v>
      </c>
      <c r="M133" s="72" t="s">
        <v>2156</v>
      </c>
    </row>
    <row r="134" spans="1:13" ht="15" customHeight="1">
      <c r="A134" s="68" t="s">
        <v>942</v>
      </c>
      <c r="B134" s="109" t="s">
        <v>48</v>
      </c>
      <c r="C134" s="103"/>
      <c r="D134" s="142">
        <v>3.1812</v>
      </c>
      <c r="E134" s="140">
        <v>6.02</v>
      </c>
      <c r="F134" s="133">
        <f t="shared" si="2"/>
        <v>0</v>
      </c>
      <c r="G134" s="107">
        <v>182207.79</v>
      </c>
      <c r="H134" s="105"/>
      <c r="I134" s="72" t="s">
        <v>773</v>
      </c>
      <c r="J134" s="105"/>
      <c r="K134" s="147">
        <v>1</v>
      </c>
      <c r="L134" s="135">
        <v>0.8</v>
      </c>
      <c r="M134" s="72" t="s">
        <v>2156</v>
      </c>
    </row>
    <row r="135" spans="1:13" s="66" customFormat="1" ht="15" customHeight="1">
      <c r="A135" s="68" t="s">
        <v>943</v>
      </c>
      <c r="B135" s="109" t="s">
        <v>161</v>
      </c>
      <c r="C135" s="103"/>
      <c r="D135" s="142">
        <v>0.43980000000000002</v>
      </c>
      <c r="E135" s="140">
        <v>1.82</v>
      </c>
      <c r="F135" s="133">
        <f t="shared" si="2"/>
        <v>0</v>
      </c>
      <c r="G135" s="107">
        <v>30000</v>
      </c>
      <c r="H135" s="105"/>
      <c r="I135" s="72" t="s">
        <v>773</v>
      </c>
      <c r="J135" s="105"/>
      <c r="K135" s="147">
        <v>1</v>
      </c>
      <c r="L135" s="135">
        <v>0.8</v>
      </c>
      <c r="M135" s="72" t="s">
        <v>2156</v>
      </c>
    </row>
    <row r="136" spans="1:13" ht="15" customHeight="1">
      <c r="A136" s="68" t="s">
        <v>944</v>
      </c>
      <c r="B136" s="110" t="s">
        <v>161</v>
      </c>
      <c r="C136" s="103"/>
      <c r="D136" s="143">
        <v>0.62990000000000002</v>
      </c>
      <c r="E136" s="140">
        <v>2.1</v>
      </c>
      <c r="F136" s="133">
        <f t="shared" si="2"/>
        <v>0</v>
      </c>
      <c r="G136" s="107">
        <v>30000</v>
      </c>
      <c r="H136" s="111"/>
      <c r="I136" s="112" t="s">
        <v>773</v>
      </c>
      <c r="J136" s="111"/>
      <c r="K136" s="148">
        <v>1</v>
      </c>
      <c r="L136" s="136">
        <v>0.8</v>
      </c>
      <c r="M136" s="112" t="s">
        <v>2156</v>
      </c>
    </row>
    <row r="137" spans="1:13" ht="15" customHeight="1">
      <c r="A137" s="68" t="s">
        <v>945</v>
      </c>
      <c r="B137" s="110" t="s">
        <v>161</v>
      </c>
      <c r="C137" s="103"/>
      <c r="D137" s="143">
        <v>0.69340000000000002</v>
      </c>
      <c r="E137" s="140">
        <v>2.4500000000000002</v>
      </c>
      <c r="F137" s="133">
        <f t="shared" si="2"/>
        <v>0</v>
      </c>
      <c r="G137" s="107">
        <v>30000</v>
      </c>
      <c r="H137" s="111"/>
      <c r="I137" s="112" t="s">
        <v>773</v>
      </c>
      <c r="J137" s="111"/>
      <c r="K137" s="148">
        <v>1</v>
      </c>
      <c r="L137" s="136">
        <v>0.8</v>
      </c>
      <c r="M137" s="112" t="s">
        <v>2156</v>
      </c>
    </row>
    <row r="138" spans="1:13" ht="15" customHeight="1">
      <c r="A138" s="68" t="s">
        <v>946</v>
      </c>
      <c r="B138" s="110" t="s">
        <v>161</v>
      </c>
      <c r="C138" s="103"/>
      <c r="D138" s="143">
        <v>1.9786999999999999</v>
      </c>
      <c r="E138" s="140">
        <v>5.14</v>
      </c>
      <c r="F138" s="133">
        <f t="shared" si="2"/>
        <v>0</v>
      </c>
      <c r="G138" s="107">
        <v>30070.26</v>
      </c>
      <c r="H138" s="111"/>
      <c r="I138" s="112" t="s">
        <v>773</v>
      </c>
      <c r="J138" s="111"/>
      <c r="K138" s="148">
        <v>1</v>
      </c>
      <c r="L138" s="136">
        <v>0.8</v>
      </c>
      <c r="M138" s="112" t="s">
        <v>2156</v>
      </c>
    </row>
    <row r="139" spans="1:13" s="66" customFormat="1" ht="15" customHeight="1">
      <c r="A139" s="68" t="s">
        <v>947</v>
      </c>
      <c r="B139" s="110" t="s">
        <v>162</v>
      </c>
      <c r="C139" s="103"/>
      <c r="D139" s="143">
        <v>0.35299999999999998</v>
      </c>
      <c r="E139" s="140">
        <v>1.29</v>
      </c>
      <c r="F139" s="133">
        <f t="shared" si="2"/>
        <v>0</v>
      </c>
      <c r="G139" s="107">
        <v>30000</v>
      </c>
      <c r="H139" s="111"/>
      <c r="I139" s="112" t="s">
        <v>772</v>
      </c>
      <c r="J139" s="111"/>
      <c r="K139" s="148">
        <v>1</v>
      </c>
      <c r="L139" s="136">
        <v>0.8</v>
      </c>
      <c r="M139" s="112" t="s">
        <v>2156</v>
      </c>
    </row>
    <row r="140" spans="1:13" ht="15" customHeight="1">
      <c r="A140" s="68" t="s">
        <v>948</v>
      </c>
      <c r="B140" s="110" t="s">
        <v>162</v>
      </c>
      <c r="C140" s="103"/>
      <c r="D140" s="143">
        <v>0.70079999999999998</v>
      </c>
      <c r="E140" s="140">
        <v>2.29</v>
      </c>
      <c r="F140" s="133">
        <f t="shared" si="2"/>
        <v>0</v>
      </c>
      <c r="G140" s="107">
        <v>30000</v>
      </c>
      <c r="H140" s="111"/>
      <c r="I140" s="112" t="s">
        <v>772</v>
      </c>
      <c r="J140" s="111"/>
      <c r="K140" s="148">
        <v>1</v>
      </c>
      <c r="L140" s="136">
        <v>0.8</v>
      </c>
      <c r="M140" s="112" t="s">
        <v>2156</v>
      </c>
    </row>
    <row r="141" spans="1:13" ht="15" customHeight="1">
      <c r="A141" s="68" t="s">
        <v>949</v>
      </c>
      <c r="B141" s="110" t="s">
        <v>162</v>
      </c>
      <c r="C141" s="103"/>
      <c r="D141" s="143">
        <v>1.623</v>
      </c>
      <c r="E141" s="140">
        <v>4.5</v>
      </c>
      <c r="F141" s="133">
        <f t="shared" si="2"/>
        <v>0</v>
      </c>
      <c r="G141" s="107">
        <v>40683.910000000003</v>
      </c>
      <c r="H141" s="111"/>
      <c r="I141" s="112" t="s">
        <v>772</v>
      </c>
      <c r="J141" s="111"/>
      <c r="K141" s="148">
        <v>1</v>
      </c>
      <c r="L141" s="136">
        <v>0.8</v>
      </c>
      <c r="M141" s="112" t="s">
        <v>2156</v>
      </c>
    </row>
    <row r="142" spans="1:13" ht="15" customHeight="1">
      <c r="A142" s="68" t="s">
        <v>950</v>
      </c>
      <c r="B142" s="110" t="s">
        <v>162</v>
      </c>
      <c r="C142" s="103"/>
      <c r="D142" s="143">
        <v>3.1562000000000001</v>
      </c>
      <c r="E142" s="140">
        <v>4.57</v>
      </c>
      <c r="F142" s="133">
        <f t="shared" si="2"/>
        <v>0</v>
      </c>
      <c r="G142" s="107">
        <v>89133.16</v>
      </c>
      <c r="H142" s="111"/>
      <c r="I142" s="112" t="s">
        <v>772</v>
      </c>
      <c r="J142" s="111"/>
      <c r="K142" s="148">
        <v>1</v>
      </c>
      <c r="L142" s="136">
        <v>0.8</v>
      </c>
      <c r="M142" s="112" t="s">
        <v>2156</v>
      </c>
    </row>
    <row r="143" spans="1:13" s="66" customFormat="1" ht="15" customHeight="1">
      <c r="A143" s="68" t="s">
        <v>951</v>
      </c>
      <c r="B143" s="110" t="s">
        <v>163</v>
      </c>
      <c r="C143" s="103"/>
      <c r="D143" s="143">
        <v>0.70489999999999997</v>
      </c>
      <c r="E143" s="140">
        <v>1.55</v>
      </c>
      <c r="F143" s="133">
        <f t="shared" si="2"/>
        <v>0</v>
      </c>
      <c r="G143" s="107">
        <v>30000</v>
      </c>
      <c r="H143" s="111"/>
      <c r="I143" s="112" t="s">
        <v>772</v>
      </c>
      <c r="J143" s="111"/>
      <c r="K143" s="148">
        <v>1</v>
      </c>
      <c r="L143" s="136">
        <v>0.8</v>
      </c>
      <c r="M143" s="112" t="s">
        <v>2156</v>
      </c>
    </row>
    <row r="144" spans="1:13" ht="15" customHeight="1">
      <c r="A144" s="68" t="s">
        <v>952</v>
      </c>
      <c r="B144" s="110" t="s">
        <v>163</v>
      </c>
      <c r="C144" s="103"/>
      <c r="D144" s="143">
        <v>1.294</v>
      </c>
      <c r="E144" s="140">
        <v>2.54</v>
      </c>
      <c r="F144" s="133">
        <f t="shared" si="2"/>
        <v>0</v>
      </c>
      <c r="G144" s="107">
        <v>30000</v>
      </c>
      <c r="H144" s="111"/>
      <c r="I144" s="112" t="s">
        <v>772</v>
      </c>
      <c r="J144" s="111"/>
      <c r="K144" s="148">
        <v>1</v>
      </c>
      <c r="L144" s="136">
        <v>0.8</v>
      </c>
      <c r="M144" s="112" t="s">
        <v>2156</v>
      </c>
    </row>
    <row r="145" spans="1:13" ht="15" customHeight="1">
      <c r="A145" s="68" t="s">
        <v>953</v>
      </c>
      <c r="B145" s="110" t="s">
        <v>163</v>
      </c>
      <c r="C145" s="103"/>
      <c r="D145" s="143">
        <v>1.294</v>
      </c>
      <c r="E145" s="140">
        <v>2.54</v>
      </c>
      <c r="F145" s="133">
        <f t="shared" si="2"/>
        <v>0</v>
      </c>
      <c r="G145" s="107">
        <v>30000</v>
      </c>
      <c r="H145" s="111"/>
      <c r="I145" s="112" t="s">
        <v>772</v>
      </c>
      <c r="J145" s="111"/>
      <c r="K145" s="148">
        <v>1</v>
      </c>
      <c r="L145" s="136">
        <v>0.8</v>
      </c>
      <c r="M145" s="112" t="s">
        <v>2156</v>
      </c>
    </row>
    <row r="146" spans="1:13" ht="15" customHeight="1">
      <c r="A146" s="68" t="s">
        <v>954</v>
      </c>
      <c r="B146" s="110" t="s">
        <v>163</v>
      </c>
      <c r="C146" s="103"/>
      <c r="D146" s="143">
        <v>2.6932999999999998</v>
      </c>
      <c r="E146" s="140">
        <v>6.88</v>
      </c>
      <c r="F146" s="133">
        <f t="shared" si="2"/>
        <v>0</v>
      </c>
      <c r="G146" s="107">
        <v>60077.97</v>
      </c>
      <c r="H146" s="111"/>
      <c r="I146" s="112" t="s">
        <v>772</v>
      </c>
      <c r="J146" s="111"/>
      <c r="K146" s="148">
        <v>1</v>
      </c>
      <c r="L146" s="136">
        <v>0.8</v>
      </c>
      <c r="M146" s="112" t="s">
        <v>2156</v>
      </c>
    </row>
    <row r="147" spans="1:13" s="66" customFormat="1" ht="15" customHeight="1">
      <c r="A147" s="68" t="s">
        <v>955</v>
      </c>
      <c r="B147" s="110" t="s">
        <v>164</v>
      </c>
      <c r="C147" s="103"/>
      <c r="D147" s="143">
        <v>0.36680000000000001</v>
      </c>
      <c r="E147" s="140">
        <v>1.45</v>
      </c>
      <c r="F147" s="133">
        <f t="shared" si="2"/>
        <v>0</v>
      </c>
      <c r="G147" s="107">
        <v>30000</v>
      </c>
      <c r="H147" s="111"/>
      <c r="I147" s="112" t="s">
        <v>772</v>
      </c>
      <c r="J147" s="111"/>
      <c r="K147" s="148">
        <v>1</v>
      </c>
      <c r="L147" s="136">
        <v>0.8</v>
      </c>
      <c r="M147" s="112" t="s">
        <v>2156</v>
      </c>
    </row>
    <row r="148" spans="1:13" ht="15" customHeight="1">
      <c r="A148" s="68" t="s">
        <v>956</v>
      </c>
      <c r="B148" s="109" t="s">
        <v>164</v>
      </c>
      <c r="C148" s="103"/>
      <c r="D148" s="142">
        <v>0.61680000000000001</v>
      </c>
      <c r="E148" s="140">
        <v>2.23</v>
      </c>
      <c r="F148" s="133">
        <f t="shared" si="2"/>
        <v>0</v>
      </c>
      <c r="G148" s="107">
        <v>30000</v>
      </c>
      <c r="H148" s="105"/>
      <c r="I148" s="72" t="s">
        <v>772</v>
      </c>
      <c r="J148" s="105"/>
      <c r="K148" s="147">
        <v>1</v>
      </c>
      <c r="L148" s="135">
        <v>0.8</v>
      </c>
      <c r="M148" s="72" t="s">
        <v>2156</v>
      </c>
    </row>
    <row r="149" spans="1:13" ht="15" customHeight="1">
      <c r="A149" s="68" t="s">
        <v>957</v>
      </c>
      <c r="B149" s="109" t="s">
        <v>164</v>
      </c>
      <c r="C149" s="103"/>
      <c r="D149" s="142">
        <v>1.3696999999999999</v>
      </c>
      <c r="E149" s="140">
        <v>2.77</v>
      </c>
      <c r="F149" s="133">
        <f t="shared" si="2"/>
        <v>0</v>
      </c>
      <c r="G149" s="107">
        <v>34762.22</v>
      </c>
      <c r="H149" s="105"/>
      <c r="I149" s="72" t="s">
        <v>772</v>
      </c>
      <c r="J149" s="105"/>
      <c r="K149" s="147">
        <v>1</v>
      </c>
      <c r="L149" s="135">
        <v>0.8</v>
      </c>
      <c r="M149" s="72" t="s">
        <v>2156</v>
      </c>
    </row>
    <row r="150" spans="1:13" ht="15" customHeight="1">
      <c r="A150" s="68" t="s">
        <v>958</v>
      </c>
      <c r="B150" s="109" t="s">
        <v>164</v>
      </c>
      <c r="C150" s="103"/>
      <c r="D150" s="142">
        <v>2.4893999999999998</v>
      </c>
      <c r="E150" s="140">
        <v>5.36</v>
      </c>
      <c r="F150" s="133">
        <f t="shared" si="2"/>
        <v>0</v>
      </c>
      <c r="G150" s="107">
        <v>55566.14</v>
      </c>
      <c r="H150" s="105"/>
      <c r="I150" s="72" t="s">
        <v>772</v>
      </c>
      <c r="J150" s="105"/>
      <c r="K150" s="147">
        <v>1</v>
      </c>
      <c r="L150" s="135">
        <v>0.8</v>
      </c>
      <c r="M150" s="72" t="s">
        <v>2156</v>
      </c>
    </row>
    <row r="151" spans="1:13" s="66" customFormat="1" ht="15" customHeight="1">
      <c r="A151" s="68" t="s">
        <v>959</v>
      </c>
      <c r="B151" s="109" t="s">
        <v>49</v>
      </c>
      <c r="C151" s="103"/>
      <c r="D151" s="142">
        <v>0.62929999999999997</v>
      </c>
      <c r="E151" s="140">
        <v>1.81</v>
      </c>
      <c r="F151" s="133">
        <f t="shared" si="2"/>
        <v>0</v>
      </c>
      <c r="G151" s="107">
        <v>30000</v>
      </c>
      <c r="H151" s="105"/>
      <c r="I151" s="72" t="s">
        <v>773</v>
      </c>
      <c r="J151" s="105"/>
      <c r="K151" s="147">
        <v>1</v>
      </c>
      <c r="L151" s="135">
        <v>0.8</v>
      </c>
      <c r="M151" s="72" t="s">
        <v>2156</v>
      </c>
    </row>
    <row r="152" spans="1:13" ht="15" customHeight="1">
      <c r="A152" s="68" t="s">
        <v>960</v>
      </c>
      <c r="B152" s="109" t="s">
        <v>49</v>
      </c>
      <c r="C152" s="103"/>
      <c r="D152" s="142">
        <v>1.0009999999999999</v>
      </c>
      <c r="E152" s="140">
        <v>2.68</v>
      </c>
      <c r="F152" s="133">
        <f t="shared" si="2"/>
        <v>0</v>
      </c>
      <c r="G152" s="107">
        <v>30542.6</v>
      </c>
      <c r="H152" s="105"/>
      <c r="I152" s="72" t="s">
        <v>773</v>
      </c>
      <c r="J152" s="105"/>
      <c r="K152" s="147">
        <v>1</v>
      </c>
      <c r="L152" s="135">
        <v>0.8</v>
      </c>
      <c r="M152" s="72" t="s">
        <v>2156</v>
      </c>
    </row>
    <row r="153" spans="1:13" ht="15" customHeight="1">
      <c r="A153" s="68" t="s">
        <v>961</v>
      </c>
      <c r="B153" s="109" t="s">
        <v>49</v>
      </c>
      <c r="C153" s="103"/>
      <c r="D153" s="142">
        <v>2.1707000000000001</v>
      </c>
      <c r="E153" s="140">
        <v>5.86</v>
      </c>
      <c r="F153" s="133">
        <f t="shared" si="2"/>
        <v>0</v>
      </c>
      <c r="G153" s="107">
        <v>57945.51</v>
      </c>
      <c r="H153" s="105"/>
      <c r="I153" s="72" t="s">
        <v>773</v>
      </c>
      <c r="J153" s="105"/>
      <c r="K153" s="147">
        <v>1</v>
      </c>
      <c r="L153" s="135">
        <v>0.8</v>
      </c>
      <c r="M153" s="72" t="s">
        <v>2156</v>
      </c>
    </row>
    <row r="154" spans="1:13" ht="15" customHeight="1">
      <c r="A154" s="68" t="s">
        <v>962</v>
      </c>
      <c r="B154" s="109" t="s">
        <v>49</v>
      </c>
      <c r="C154" s="103"/>
      <c r="D154" s="142">
        <v>2.3845999999999998</v>
      </c>
      <c r="E154" s="140">
        <v>10.9</v>
      </c>
      <c r="F154" s="133">
        <f t="shared" si="2"/>
        <v>0</v>
      </c>
      <c r="G154" s="107">
        <v>65441.97</v>
      </c>
      <c r="H154" s="105"/>
      <c r="I154" s="72" t="s">
        <v>773</v>
      </c>
      <c r="J154" s="105"/>
      <c r="K154" s="147">
        <v>1</v>
      </c>
      <c r="L154" s="135">
        <v>0.8</v>
      </c>
      <c r="M154" s="72" t="s">
        <v>2156</v>
      </c>
    </row>
    <row r="155" spans="1:13" s="66" customFormat="1" ht="15" customHeight="1">
      <c r="A155" s="68" t="s">
        <v>963</v>
      </c>
      <c r="B155" s="109" t="s">
        <v>165</v>
      </c>
      <c r="C155" s="103"/>
      <c r="D155" s="142">
        <v>0.63239999999999996</v>
      </c>
      <c r="E155" s="140">
        <v>2.5299999999999998</v>
      </c>
      <c r="F155" s="133">
        <f t="shared" si="2"/>
        <v>0</v>
      </c>
      <c r="G155" s="107">
        <v>30000</v>
      </c>
      <c r="H155" s="105"/>
      <c r="I155" s="72" t="s">
        <v>773</v>
      </c>
      <c r="J155" s="105"/>
      <c r="K155" s="147">
        <v>1</v>
      </c>
      <c r="L155" s="135">
        <v>0.8</v>
      </c>
      <c r="M155" s="72" t="s">
        <v>2156</v>
      </c>
    </row>
    <row r="156" spans="1:13" ht="15" customHeight="1">
      <c r="A156" s="68" t="s">
        <v>964</v>
      </c>
      <c r="B156" s="109" t="s">
        <v>165</v>
      </c>
      <c r="C156" s="103"/>
      <c r="D156" s="142">
        <v>1.0983000000000001</v>
      </c>
      <c r="E156" s="140">
        <v>4.83</v>
      </c>
      <c r="F156" s="133">
        <f t="shared" si="2"/>
        <v>0</v>
      </c>
      <c r="G156" s="107">
        <v>30000</v>
      </c>
      <c r="H156" s="105"/>
      <c r="I156" s="72" t="s">
        <v>773</v>
      </c>
      <c r="J156" s="105"/>
      <c r="K156" s="147">
        <v>1</v>
      </c>
      <c r="L156" s="135">
        <v>0.8</v>
      </c>
      <c r="M156" s="72" t="s">
        <v>2156</v>
      </c>
    </row>
    <row r="157" spans="1:13" ht="15" customHeight="1">
      <c r="A157" s="68" t="s">
        <v>965</v>
      </c>
      <c r="B157" s="109" t="s">
        <v>165</v>
      </c>
      <c r="C157" s="103"/>
      <c r="D157" s="142">
        <v>2.1164000000000001</v>
      </c>
      <c r="E157" s="140">
        <v>5.78</v>
      </c>
      <c r="F157" s="133">
        <f t="shared" si="2"/>
        <v>0</v>
      </c>
      <c r="G157" s="107">
        <v>93189.08</v>
      </c>
      <c r="H157" s="105"/>
      <c r="I157" s="72" t="s">
        <v>773</v>
      </c>
      <c r="J157" s="105"/>
      <c r="K157" s="147">
        <v>1</v>
      </c>
      <c r="L157" s="135">
        <v>0.8</v>
      </c>
      <c r="M157" s="72" t="s">
        <v>2156</v>
      </c>
    </row>
    <row r="158" spans="1:13" ht="15" customHeight="1">
      <c r="A158" s="68" t="s">
        <v>966</v>
      </c>
      <c r="B158" s="109" t="s">
        <v>165</v>
      </c>
      <c r="C158" s="103"/>
      <c r="D158" s="142">
        <v>2.8723000000000001</v>
      </c>
      <c r="E158" s="140">
        <v>5.78</v>
      </c>
      <c r="F158" s="133">
        <f t="shared" si="2"/>
        <v>0</v>
      </c>
      <c r="G158" s="107">
        <v>93189.08</v>
      </c>
      <c r="H158" s="105"/>
      <c r="I158" s="72" t="s">
        <v>773</v>
      </c>
      <c r="J158" s="105"/>
      <c r="K158" s="147">
        <v>1</v>
      </c>
      <c r="L158" s="135">
        <v>0.8</v>
      </c>
      <c r="M158" s="72" t="s">
        <v>2156</v>
      </c>
    </row>
    <row r="159" spans="1:13" s="66" customFormat="1" ht="15" customHeight="1">
      <c r="A159" s="68" t="s">
        <v>967</v>
      </c>
      <c r="B159" s="109" t="s">
        <v>50</v>
      </c>
      <c r="C159" s="103"/>
      <c r="D159" s="142">
        <v>1.4078999999999999</v>
      </c>
      <c r="E159" s="140">
        <v>2.48</v>
      </c>
      <c r="F159" s="133">
        <f t="shared" si="2"/>
        <v>0</v>
      </c>
      <c r="G159" s="107">
        <v>34948.14</v>
      </c>
      <c r="H159" s="105"/>
      <c r="I159" s="72" t="s">
        <v>775</v>
      </c>
      <c r="J159" s="105"/>
      <c r="K159" s="147">
        <v>1</v>
      </c>
      <c r="L159" s="135">
        <v>0.8</v>
      </c>
      <c r="M159" s="72" t="s">
        <v>2156</v>
      </c>
    </row>
    <row r="160" spans="1:13" ht="15" customHeight="1">
      <c r="A160" s="68" t="s">
        <v>968</v>
      </c>
      <c r="B160" s="109" t="s">
        <v>50</v>
      </c>
      <c r="C160" s="103"/>
      <c r="D160" s="142">
        <v>1.9931000000000001</v>
      </c>
      <c r="E160" s="140">
        <v>3.05</v>
      </c>
      <c r="F160" s="133">
        <f t="shared" si="2"/>
        <v>0</v>
      </c>
      <c r="G160" s="107">
        <v>40960.089999999997</v>
      </c>
      <c r="H160" s="105"/>
      <c r="I160" s="72" t="s">
        <v>775</v>
      </c>
      <c r="J160" s="105"/>
      <c r="K160" s="147">
        <v>1</v>
      </c>
      <c r="L160" s="135">
        <v>0.8</v>
      </c>
      <c r="M160" s="72" t="s">
        <v>2156</v>
      </c>
    </row>
    <row r="161" spans="1:13" ht="15" customHeight="1">
      <c r="A161" s="68" t="s">
        <v>969</v>
      </c>
      <c r="B161" s="109" t="s">
        <v>50</v>
      </c>
      <c r="C161" s="103"/>
      <c r="D161" s="142">
        <v>2.5428999999999999</v>
      </c>
      <c r="E161" s="140">
        <v>5.2</v>
      </c>
      <c r="F161" s="133">
        <f t="shared" si="2"/>
        <v>0</v>
      </c>
      <c r="G161" s="107">
        <v>51562.07</v>
      </c>
      <c r="H161" s="105"/>
      <c r="I161" s="72" t="s">
        <v>775</v>
      </c>
      <c r="J161" s="105"/>
      <c r="K161" s="147">
        <v>1</v>
      </c>
      <c r="L161" s="135">
        <v>0.8</v>
      </c>
      <c r="M161" s="72" t="s">
        <v>2156</v>
      </c>
    </row>
    <row r="162" spans="1:13" ht="15" customHeight="1">
      <c r="A162" s="68" t="s">
        <v>970</v>
      </c>
      <c r="B162" s="109" t="s">
        <v>50</v>
      </c>
      <c r="C162" s="103"/>
      <c r="D162" s="142">
        <v>4.1664000000000003</v>
      </c>
      <c r="E162" s="140">
        <v>11.16</v>
      </c>
      <c r="F162" s="133">
        <f t="shared" si="2"/>
        <v>0</v>
      </c>
      <c r="G162" s="107">
        <v>92683.51</v>
      </c>
      <c r="H162" s="105"/>
      <c r="I162" s="72" t="s">
        <v>775</v>
      </c>
      <c r="J162" s="105"/>
      <c r="K162" s="147">
        <v>1</v>
      </c>
      <c r="L162" s="135">
        <v>0.8</v>
      </c>
      <c r="M162" s="72" t="s">
        <v>2156</v>
      </c>
    </row>
    <row r="163" spans="1:13" s="66" customFormat="1" ht="15" customHeight="1">
      <c r="A163" s="68" t="s">
        <v>971</v>
      </c>
      <c r="B163" s="109" t="s">
        <v>51</v>
      </c>
      <c r="C163" s="103"/>
      <c r="D163" s="142">
        <v>0.52329999999999999</v>
      </c>
      <c r="E163" s="140">
        <v>2.0499999999999998</v>
      </c>
      <c r="F163" s="133">
        <f t="shared" ref="F163:F226" si="3">IF(I163="Mental Health and Substance Abuse",ROUND(E163,0),0)</f>
        <v>0</v>
      </c>
      <c r="G163" s="107">
        <v>30000</v>
      </c>
      <c r="H163" s="105"/>
      <c r="I163" s="72" t="s">
        <v>776</v>
      </c>
      <c r="J163" s="105"/>
      <c r="K163" s="147">
        <v>1</v>
      </c>
      <c r="L163" s="135">
        <v>0.8</v>
      </c>
      <c r="M163" s="72" t="s">
        <v>2156</v>
      </c>
    </row>
    <row r="164" spans="1:13" ht="15" customHeight="1">
      <c r="A164" s="68" t="s">
        <v>972</v>
      </c>
      <c r="B164" s="109" t="s">
        <v>51</v>
      </c>
      <c r="C164" s="103"/>
      <c r="D164" s="142">
        <v>0.67310000000000003</v>
      </c>
      <c r="E164" s="140">
        <v>2.78</v>
      </c>
      <c r="F164" s="133">
        <f t="shared" si="3"/>
        <v>0</v>
      </c>
      <c r="G164" s="107">
        <v>30000</v>
      </c>
      <c r="H164" s="105"/>
      <c r="I164" s="72" t="s">
        <v>776</v>
      </c>
      <c r="J164" s="105"/>
      <c r="K164" s="147">
        <v>1</v>
      </c>
      <c r="L164" s="135">
        <v>0.8</v>
      </c>
      <c r="M164" s="72" t="s">
        <v>2156</v>
      </c>
    </row>
    <row r="165" spans="1:13" ht="15" customHeight="1">
      <c r="A165" s="68" t="s">
        <v>973</v>
      </c>
      <c r="B165" s="109" t="s">
        <v>51</v>
      </c>
      <c r="C165" s="103"/>
      <c r="D165" s="142">
        <v>1.258</v>
      </c>
      <c r="E165" s="140">
        <v>3.4</v>
      </c>
      <c r="F165" s="133">
        <f t="shared" si="3"/>
        <v>0</v>
      </c>
      <c r="G165" s="107">
        <v>30000</v>
      </c>
      <c r="H165" s="105"/>
      <c r="I165" s="72" t="s">
        <v>776</v>
      </c>
      <c r="J165" s="105"/>
      <c r="K165" s="147">
        <v>1</v>
      </c>
      <c r="L165" s="135">
        <v>0.8</v>
      </c>
      <c r="M165" s="72" t="s">
        <v>2156</v>
      </c>
    </row>
    <row r="166" spans="1:13" ht="15" customHeight="1">
      <c r="A166" s="68" t="s">
        <v>974</v>
      </c>
      <c r="B166" s="109" t="s">
        <v>51</v>
      </c>
      <c r="C166" s="103"/>
      <c r="D166" s="142">
        <v>2.0998000000000001</v>
      </c>
      <c r="E166" s="140">
        <v>6.81</v>
      </c>
      <c r="F166" s="133">
        <f t="shared" si="3"/>
        <v>0</v>
      </c>
      <c r="G166" s="107">
        <v>46943.519999999997</v>
      </c>
      <c r="H166" s="105"/>
      <c r="I166" s="72" t="s">
        <v>776</v>
      </c>
      <c r="J166" s="105"/>
      <c r="K166" s="147">
        <v>1</v>
      </c>
      <c r="L166" s="135">
        <v>0.8</v>
      </c>
      <c r="M166" s="72" t="s">
        <v>2156</v>
      </c>
    </row>
    <row r="167" spans="1:13" s="66" customFormat="1" ht="15" customHeight="1">
      <c r="A167" s="68" t="s">
        <v>975</v>
      </c>
      <c r="B167" s="109" t="s">
        <v>166</v>
      </c>
      <c r="C167" s="103"/>
      <c r="D167" s="142">
        <v>2.3500999999999999</v>
      </c>
      <c r="E167" s="140">
        <v>1.93</v>
      </c>
      <c r="F167" s="133">
        <f t="shared" si="3"/>
        <v>0</v>
      </c>
      <c r="G167" s="107">
        <v>52094.63</v>
      </c>
      <c r="H167" s="105"/>
      <c r="I167" s="72" t="s">
        <v>777</v>
      </c>
      <c r="J167" s="105"/>
      <c r="K167" s="147">
        <v>1</v>
      </c>
      <c r="L167" s="135">
        <v>0.8</v>
      </c>
      <c r="M167" s="72" t="s">
        <v>2156</v>
      </c>
    </row>
    <row r="168" spans="1:13" ht="15" customHeight="1">
      <c r="A168" s="68" t="s">
        <v>976</v>
      </c>
      <c r="B168" s="109" t="s">
        <v>166</v>
      </c>
      <c r="C168" s="103"/>
      <c r="D168" s="142">
        <v>3.2296999999999998</v>
      </c>
      <c r="E168" s="140">
        <v>3.31</v>
      </c>
      <c r="F168" s="133">
        <f t="shared" si="3"/>
        <v>0</v>
      </c>
      <c r="G168" s="107">
        <v>74659.539999999994</v>
      </c>
      <c r="H168" s="105"/>
      <c r="I168" s="72" t="s">
        <v>777</v>
      </c>
      <c r="J168" s="105"/>
      <c r="K168" s="147">
        <v>1</v>
      </c>
      <c r="L168" s="135">
        <v>0.8</v>
      </c>
      <c r="M168" s="72" t="s">
        <v>2156</v>
      </c>
    </row>
    <row r="169" spans="1:13" ht="15" customHeight="1">
      <c r="A169" s="68" t="s">
        <v>977</v>
      </c>
      <c r="B169" s="109" t="s">
        <v>166</v>
      </c>
      <c r="C169" s="103"/>
      <c r="D169" s="142">
        <v>5.3630000000000004</v>
      </c>
      <c r="E169" s="140">
        <v>7.06</v>
      </c>
      <c r="F169" s="133">
        <f t="shared" si="3"/>
        <v>0</v>
      </c>
      <c r="G169" s="107">
        <v>105635.17</v>
      </c>
      <c r="H169" s="105"/>
      <c r="I169" s="72" t="s">
        <v>777</v>
      </c>
      <c r="J169" s="105"/>
      <c r="K169" s="147">
        <v>1</v>
      </c>
      <c r="L169" s="135">
        <v>0.8</v>
      </c>
      <c r="M169" s="72" t="s">
        <v>2156</v>
      </c>
    </row>
    <row r="170" spans="1:13" ht="15" customHeight="1">
      <c r="A170" s="68" t="s">
        <v>978</v>
      </c>
      <c r="B170" s="109" t="s">
        <v>166</v>
      </c>
      <c r="C170" s="103"/>
      <c r="D170" s="142">
        <v>6.8597999999999999</v>
      </c>
      <c r="E170" s="140">
        <v>12.88</v>
      </c>
      <c r="F170" s="133">
        <f t="shared" si="3"/>
        <v>0</v>
      </c>
      <c r="G170" s="107">
        <v>152297.04</v>
      </c>
      <c r="H170" s="105"/>
      <c r="I170" s="72" t="s">
        <v>777</v>
      </c>
      <c r="J170" s="105"/>
      <c r="K170" s="147">
        <v>1</v>
      </c>
      <c r="L170" s="135">
        <v>0.8</v>
      </c>
      <c r="M170" s="72" t="s">
        <v>2156</v>
      </c>
    </row>
    <row r="171" spans="1:13" s="66" customFormat="1" ht="15" customHeight="1">
      <c r="A171" s="68" t="s">
        <v>979</v>
      </c>
      <c r="B171" s="109" t="s">
        <v>167</v>
      </c>
      <c r="C171" s="103"/>
      <c r="D171" s="142">
        <v>2.2999000000000001</v>
      </c>
      <c r="E171" s="140">
        <v>2.38</v>
      </c>
      <c r="F171" s="133">
        <f t="shared" si="3"/>
        <v>0</v>
      </c>
      <c r="G171" s="107">
        <v>49291.12</v>
      </c>
      <c r="H171" s="105"/>
      <c r="I171" s="72" t="s">
        <v>778</v>
      </c>
      <c r="J171" s="105"/>
      <c r="K171" s="147">
        <v>1</v>
      </c>
      <c r="L171" s="135">
        <v>0.8</v>
      </c>
      <c r="M171" s="72" t="s">
        <v>2156</v>
      </c>
    </row>
    <row r="172" spans="1:13" ht="15" customHeight="1">
      <c r="A172" s="68" t="s">
        <v>980</v>
      </c>
      <c r="B172" s="109" t="s">
        <v>167</v>
      </c>
      <c r="C172" s="103"/>
      <c r="D172" s="142">
        <v>2.4453</v>
      </c>
      <c r="E172" s="140">
        <v>4.43</v>
      </c>
      <c r="F172" s="133">
        <f t="shared" si="3"/>
        <v>0</v>
      </c>
      <c r="G172" s="107">
        <v>49291.12</v>
      </c>
      <c r="H172" s="105"/>
      <c r="I172" s="72" t="s">
        <v>778</v>
      </c>
      <c r="J172" s="105"/>
      <c r="K172" s="147">
        <v>1</v>
      </c>
      <c r="L172" s="135">
        <v>0.8</v>
      </c>
      <c r="M172" s="72" t="s">
        <v>2156</v>
      </c>
    </row>
    <row r="173" spans="1:13" ht="15" customHeight="1">
      <c r="A173" s="68" t="s">
        <v>981</v>
      </c>
      <c r="B173" s="109" t="s">
        <v>167</v>
      </c>
      <c r="C173" s="103"/>
      <c r="D173" s="142">
        <v>4.0499000000000001</v>
      </c>
      <c r="E173" s="140">
        <v>10.9</v>
      </c>
      <c r="F173" s="133">
        <f t="shared" si="3"/>
        <v>0</v>
      </c>
      <c r="G173" s="107">
        <v>75231.289999999994</v>
      </c>
      <c r="H173" s="105"/>
      <c r="I173" s="72" t="s">
        <v>778</v>
      </c>
      <c r="J173" s="105"/>
      <c r="K173" s="147">
        <v>1</v>
      </c>
      <c r="L173" s="135">
        <v>0.8</v>
      </c>
      <c r="M173" s="72" t="s">
        <v>2156</v>
      </c>
    </row>
    <row r="174" spans="1:13" ht="15" customHeight="1">
      <c r="A174" s="68" t="s">
        <v>982</v>
      </c>
      <c r="B174" s="109" t="s">
        <v>167</v>
      </c>
      <c r="C174" s="103"/>
      <c r="D174" s="142">
        <v>8.0584000000000007</v>
      </c>
      <c r="E174" s="140">
        <v>18.100000000000001</v>
      </c>
      <c r="F174" s="133">
        <f t="shared" si="3"/>
        <v>0</v>
      </c>
      <c r="G174" s="107">
        <v>178826.63</v>
      </c>
      <c r="H174" s="105"/>
      <c r="I174" s="72" t="s">
        <v>778</v>
      </c>
      <c r="J174" s="105"/>
      <c r="K174" s="147">
        <v>1</v>
      </c>
      <c r="L174" s="135">
        <v>0.8</v>
      </c>
      <c r="M174" s="72" t="s">
        <v>2156</v>
      </c>
    </row>
    <row r="175" spans="1:13" s="66" customFormat="1" ht="15" customHeight="1">
      <c r="A175" s="68" t="s">
        <v>983</v>
      </c>
      <c r="B175" s="109" t="s">
        <v>168</v>
      </c>
      <c r="C175" s="103"/>
      <c r="D175" s="142">
        <v>1.9113</v>
      </c>
      <c r="E175" s="140">
        <v>1.75</v>
      </c>
      <c r="F175" s="133">
        <f t="shared" si="3"/>
        <v>0</v>
      </c>
      <c r="G175" s="107">
        <v>40231.629999999997</v>
      </c>
      <c r="H175" s="105"/>
      <c r="I175" s="72" t="s">
        <v>777</v>
      </c>
      <c r="J175" s="105"/>
      <c r="K175" s="147">
        <v>1</v>
      </c>
      <c r="L175" s="135">
        <v>0.8</v>
      </c>
      <c r="M175" s="72" t="s">
        <v>2156</v>
      </c>
    </row>
    <row r="176" spans="1:13" ht="15" customHeight="1">
      <c r="A176" s="68" t="s">
        <v>984</v>
      </c>
      <c r="B176" s="109" t="s">
        <v>168</v>
      </c>
      <c r="C176" s="103"/>
      <c r="D176" s="142">
        <v>2.2909999999999999</v>
      </c>
      <c r="E176" s="140">
        <v>2.2999999999999998</v>
      </c>
      <c r="F176" s="133">
        <f t="shared" si="3"/>
        <v>0</v>
      </c>
      <c r="G176" s="107">
        <v>50473.59</v>
      </c>
      <c r="H176" s="105"/>
      <c r="I176" s="72" t="s">
        <v>777</v>
      </c>
      <c r="J176" s="105"/>
      <c r="K176" s="147">
        <v>1</v>
      </c>
      <c r="L176" s="135">
        <v>0.8</v>
      </c>
      <c r="M176" s="72" t="s">
        <v>2156</v>
      </c>
    </row>
    <row r="177" spans="1:13" ht="15" customHeight="1">
      <c r="A177" s="68" t="s">
        <v>985</v>
      </c>
      <c r="B177" s="109" t="s">
        <v>168</v>
      </c>
      <c r="C177" s="103"/>
      <c r="D177" s="142">
        <v>3.9251</v>
      </c>
      <c r="E177" s="140">
        <v>4.57</v>
      </c>
      <c r="F177" s="133">
        <f t="shared" si="3"/>
        <v>0</v>
      </c>
      <c r="G177" s="107">
        <v>85889.41</v>
      </c>
      <c r="H177" s="105"/>
      <c r="I177" s="72" t="s">
        <v>777</v>
      </c>
      <c r="J177" s="105"/>
      <c r="K177" s="147">
        <v>1</v>
      </c>
      <c r="L177" s="135">
        <v>0.8</v>
      </c>
      <c r="M177" s="72" t="s">
        <v>2156</v>
      </c>
    </row>
    <row r="178" spans="1:13" ht="15" customHeight="1">
      <c r="A178" s="68" t="s">
        <v>986</v>
      </c>
      <c r="B178" s="109" t="s">
        <v>168</v>
      </c>
      <c r="C178" s="103"/>
      <c r="D178" s="142">
        <v>5.8638000000000003</v>
      </c>
      <c r="E178" s="140">
        <v>12.26</v>
      </c>
      <c r="F178" s="133">
        <f t="shared" si="3"/>
        <v>0</v>
      </c>
      <c r="G178" s="107">
        <v>130253.5</v>
      </c>
      <c r="H178" s="105"/>
      <c r="I178" s="72" t="s">
        <v>777</v>
      </c>
      <c r="J178" s="105"/>
      <c r="K178" s="147">
        <v>1</v>
      </c>
      <c r="L178" s="135">
        <v>0.8</v>
      </c>
      <c r="M178" s="72" t="s">
        <v>2156</v>
      </c>
    </row>
    <row r="179" spans="1:13" s="66" customFormat="1" ht="15" customHeight="1">
      <c r="A179" s="68" t="s">
        <v>987</v>
      </c>
      <c r="B179" s="109" t="s">
        <v>169</v>
      </c>
      <c r="C179" s="103"/>
      <c r="D179" s="142">
        <v>1.0803</v>
      </c>
      <c r="E179" s="140">
        <v>1.33</v>
      </c>
      <c r="F179" s="133">
        <f t="shared" si="3"/>
        <v>0</v>
      </c>
      <c r="G179" s="107">
        <v>30000</v>
      </c>
      <c r="H179" s="105"/>
      <c r="I179" s="72" t="s">
        <v>778</v>
      </c>
      <c r="J179" s="105"/>
      <c r="K179" s="147">
        <v>1</v>
      </c>
      <c r="L179" s="135">
        <v>0.8</v>
      </c>
      <c r="M179" s="72" t="s">
        <v>2156</v>
      </c>
    </row>
    <row r="180" spans="1:13" ht="15" customHeight="1">
      <c r="A180" s="68" t="s">
        <v>988</v>
      </c>
      <c r="B180" s="109" t="s">
        <v>169</v>
      </c>
      <c r="C180" s="103"/>
      <c r="D180" s="142">
        <v>1.2336</v>
      </c>
      <c r="E180" s="140">
        <v>1.73</v>
      </c>
      <c r="F180" s="133">
        <f t="shared" si="3"/>
        <v>0</v>
      </c>
      <c r="G180" s="107">
        <v>30000</v>
      </c>
      <c r="H180" s="105"/>
      <c r="I180" s="72" t="s">
        <v>778</v>
      </c>
      <c r="J180" s="105"/>
      <c r="K180" s="147">
        <v>1</v>
      </c>
      <c r="L180" s="135">
        <v>0.8</v>
      </c>
      <c r="M180" s="72" t="s">
        <v>2156</v>
      </c>
    </row>
    <row r="181" spans="1:13" ht="15" customHeight="1">
      <c r="A181" s="68" t="s">
        <v>989</v>
      </c>
      <c r="B181" s="109" t="s">
        <v>169</v>
      </c>
      <c r="C181" s="103"/>
      <c r="D181" s="142">
        <v>1.5873999999999999</v>
      </c>
      <c r="E181" s="140">
        <v>2.2799999999999998</v>
      </c>
      <c r="F181" s="133">
        <f t="shared" si="3"/>
        <v>0</v>
      </c>
      <c r="G181" s="107">
        <v>35602.339999999997</v>
      </c>
      <c r="H181" s="105"/>
      <c r="I181" s="72" t="s">
        <v>778</v>
      </c>
      <c r="J181" s="105"/>
      <c r="K181" s="147">
        <v>1</v>
      </c>
      <c r="L181" s="135">
        <v>0.8</v>
      </c>
      <c r="M181" s="72" t="s">
        <v>2156</v>
      </c>
    </row>
    <row r="182" spans="1:13" ht="15" customHeight="1">
      <c r="A182" s="68" t="s">
        <v>990</v>
      </c>
      <c r="B182" s="109" t="s">
        <v>169</v>
      </c>
      <c r="C182" s="103"/>
      <c r="D182" s="142">
        <v>2.8706999999999998</v>
      </c>
      <c r="E182" s="140">
        <v>6.37</v>
      </c>
      <c r="F182" s="133">
        <f t="shared" si="3"/>
        <v>0</v>
      </c>
      <c r="G182" s="107">
        <v>64005.42</v>
      </c>
      <c r="H182" s="105"/>
      <c r="I182" s="72" t="s">
        <v>778</v>
      </c>
      <c r="J182" s="105"/>
      <c r="K182" s="147">
        <v>1</v>
      </c>
      <c r="L182" s="135">
        <v>0.8</v>
      </c>
      <c r="M182" s="72" t="s">
        <v>2156</v>
      </c>
    </row>
    <row r="183" spans="1:13" s="66" customFormat="1" ht="15" customHeight="1">
      <c r="A183" s="68" t="s">
        <v>991</v>
      </c>
      <c r="B183" s="109" t="s">
        <v>170</v>
      </c>
      <c r="C183" s="103"/>
      <c r="D183" s="142">
        <v>0.30590000000000001</v>
      </c>
      <c r="E183" s="140">
        <v>1.19</v>
      </c>
      <c r="F183" s="133">
        <f t="shared" si="3"/>
        <v>0</v>
      </c>
      <c r="G183" s="107">
        <v>30000</v>
      </c>
      <c r="H183" s="105"/>
      <c r="I183" s="72" t="s">
        <v>778</v>
      </c>
      <c r="J183" s="105"/>
      <c r="K183" s="147">
        <v>1</v>
      </c>
      <c r="L183" s="135">
        <v>0.8</v>
      </c>
      <c r="M183" s="72" t="s">
        <v>2156</v>
      </c>
    </row>
    <row r="184" spans="1:13" ht="15" customHeight="1">
      <c r="A184" s="68" t="s">
        <v>992</v>
      </c>
      <c r="B184" s="109" t="s">
        <v>170</v>
      </c>
      <c r="C184" s="103"/>
      <c r="D184" s="142">
        <v>1.4126000000000001</v>
      </c>
      <c r="E184" s="140">
        <v>2.46</v>
      </c>
      <c r="F184" s="133">
        <f t="shared" si="3"/>
        <v>0</v>
      </c>
      <c r="G184" s="107">
        <v>40363.54</v>
      </c>
      <c r="H184" s="105"/>
      <c r="I184" s="72" t="s">
        <v>778</v>
      </c>
      <c r="J184" s="105"/>
      <c r="K184" s="147">
        <v>1</v>
      </c>
      <c r="L184" s="135">
        <v>0.8</v>
      </c>
      <c r="M184" s="72" t="s">
        <v>2156</v>
      </c>
    </row>
    <row r="185" spans="1:13" ht="15" customHeight="1">
      <c r="A185" s="68" t="s">
        <v>993</v>
      </c>
      <c r="B185" s="109" t="s">
        <v>170</v>
      </c>
      <c r="C185" s="103"/>
      <c r="D185" s="142">
        <v>1.5980000000000001</v>
      </c>
      <c r="E185" s="140">
        <v>3.46</v>
      </c>
      <c r="F185" s="133">
        <f t="shared" si="3"/>
        <v>0</v>
      </c>
      <c r="G185" s="107">
        <v>40363.54</v>
      </c>
      <c r="H185" s="105"/>
      <c r="I185" s="72" t="s">
        <v>778</v>
      </c>
      <c r="J185" s="105"/>
      <c r="K185" s="147">
        <v>1</v>
      </c>
      <c r="L185" s="135">
        <v>0.8</v>
      </c>
      <c r="M185" s="72" t="s">
        <v>2156</v>
      </c>
    </row>
    <row r="186" spans="1:13" ht="15" customHeight="1">
      <c r="A186" s="68" t="s">
        <v>994</v>
      </c>
      <c r="B186" s="109" t="s">
        <v>170</v>
      </c>
      <c r="C186" s="103"/>
      <c r="D186" s="142">
        <v>2.7879999999999998</v>
      </c>
      <c r="E186" s="140">
        <v>7.19</v>
      </c>
      <c r="F186" s="133">
        <f t="shared" si="3"/>
        <v>0</v>
      </c>
      <c r="G186" s="107">
        <v>62174.9</v>
      </c>
      <c r="H186" s="105"/>
      <c r="I186" s="72" t="s">
        <v>778</v>
      </c>
      <c r="J186" s="105"/>
      <c r="K186" s="147">
        <v>1</v>
      </c>
      <c r="L186" s="135">
        <v>0.8</v>
      </c>
      <c r="M186" s="72" t="s">
        <v>2156</v>
      </c>
    </row>
    <row r="187" spans="1:13" s="66" customFormat="1" ht="15" customHeight="1">
      <c r="A187" s="68" t="s">
        <v>995</v>
      </c>
      <c r="B187" s="109" t="s">
        <v>779</v>
      </c>
      <c r="C187" s="103"/>
      <c r="D187" s="142">
        <v>0.72529999999999994</v>
      </c>
      <c r="E187" s="140">
        <v>2.66</v>
      </c>
      <c r="F187" s="133">
        <f t="shared" si="3"/>
        <v>0</v>
      </c>
      <c r="G187" s="107">
        <v>30000</v>
      </c>
      <c r="H187" s="105"/>
      <c r="I187" s="72" t="s">
        <v>778</v>
      </c>
      <c r="J187" s="105"/>
      <c r="K187" s="147">
        <v>1</v>
      </c>
      <c r="L187" s="135">
        <v>0.8</v>
      </c>
      <c r="M187" s="72" t="s">
        <v>2156</v>
      </c>
    </row>
    <row r="188" spans="1:13" ht="15" customHeight="1">
      <c r="A188" s="68" t="s">
        <v>996</v>
      </c>
      <c r="B188" s="109" t="s">
        <v>779</v>
      </c>
      <c r="C188" s="103"/>
      <c r="D188" s="142">
        <v>1.7866</v>
      </c>
      <c r="E188" s="140">
        <v>3.5</v>
      </c>
      <c r="F188" s="133">
        <f t="shared" si="3"/>
        <v>0</v>
      </c>
      <c r="G188" s="107">
        <v>39737.56</v>
      </c>
      <c r="H188" s="105"/>
      <c r="I188" s="72" t="s">
        <v>778</v>
      </c>
      <c r="J188" s="105"/>
      <c r="K188" s="147">
        <v>1</v>
      </c>
      <c r="L188" s="135">
        <v>0.8</v>
      </c>
      <c r="M188" s="72" t="s">
        <v>2156</v>
      </c>
    </row>
    <row r="189" spans="1:13" ht="15" customHeight="1">
      <c r="A189" s="68" t="s">
        <v>997</v>
      </c>
      <c r="B189" s="109" t="s">
        <v>779</v>
      </c>
      <c r="C189" s="103"/>
      <c r="D189" s="142">
        <v>2.6876000000000002</v>
      </c>
      <c r="E189" s="140">
        <v>5.95</v>
      </c>
      <c r="F189" s="133">
        <f t="shared" si="3"/>
        <v>0</v>
      </c>
      <c r="G189" s="107">
        <v>70932.009999999995</v>
      </c>
      <c r="H189" s="105"/>
      <c r="I189" s="72" t="s">
        <v>778</v>
      </c>
      <c r="J189" s="105"/>
      <c r="K189" s="147">
        <v>1</v>
      </c>
      <c r="L189" s="135">
        <v>0.8</v>
      </c>
      <c r="M189" s="72" t="s">
        <v>2156</v>
      </c>
    </row>
    <row r="190" spans="1:13" ht="15" customHeight="1">
      <c r="A190" s="68" t="s">
        <v>998</v>
      </c>
      <c r="B190" s="109" t="s">
        <v>779</v>
      </c>
      <c r="C190" s="103"/>
      <c r="D190" s="142">
        <v>5.3560999999999996</v>
      </c>
      <c r="E190" s="140">
        <v>12.29</v>
      </c>
      <c r="F190" s="133">
        <f t="shared" si="3"/>
        <v>0</v>
      </c>
      <c r="G190" s="107">
        <v>158502.69</v>
      </c>
      <c r="H190" s="105"/>
      <c r="I190" s="72" t="s">
        <v>778</v>
      </c>
      <c r="J190" s="105"/>
      <c r="K190" s="147">
        <v>1</v>
      </c>
      <c r="L190" s="135">
        <v>0.8</v>
      </c>
      <c r="M190" s="72" t="s">
        <v>2156</v>
      </c>
    </row>
    <row r="191" spans="1:13" s="66" customFormat="1" ht="15" customHeight="1">
      <c r="A191" s="68" t="s">
        <v>999</v>
      </c>
      <c r="B191" s="109" t="s">
        <v>171</v>
      </c>
      <c r="C191" s="103"/>
      <c r="D191" s="142">
        <v>1.1148</v>
      </c>
      <c r="E191" s="140">
        <v>2.2599999999999998</v>
      </c>
      <c r="F191" s="133">
        <f t="shared" si="3"/>
        <v>0</v>
      </c>
      <c r="G191" s="107">
        <v>30021.39</v>
      </c>
      <c r="H191" s="105"/>
      <c r="I191" s="72" t="s">
        <v>774</v>
      </c>
      <c r="J191" s="105"/>
      <c r="K191" s="147">
        <v>1</v>
      </c>
      <c r="L191" s="135">
        <v>0.8</v>
      </c>
      <c r="M191" s="72" t="s">
        <v>2156</v>
      </c>
    </row>
    <row r="192" spans="1:13" ht="15" customHeight="1">
      <c r="A192" s="68" t="s">
        <v>1000</v>
      </c>
      <c r="B192" s="109" t="s">
        <v>171</v>
      </c>
      <c r="C192" s="103"/>
      <c r="D192" s="142">
        <v>1.1148</v>
      </c>
      <c r="E192" s="140">
        <v>2.87</v>
      </c>
      <c r="F192" s="133">
        <f t="shared" si="3"/>
        <v>0</v>
      </c>
      <c r="G192" s="107">
        <v>30021.39</v>
      </c>
      <c r="H192" s="105"/>
      <c r="I192" s="72" t="s">
        <v>774</v>
      </c>
      <c r="J192" s="105"/>
      <c r="K192" s="147">
        <v>1</v>
      </c>
      <c r="L192" s="135">
        <v>0.8</v>
      </c>
      <c r="M192" s="72" t="s">
        <v>2156</v>
      </c>
    </row>
    <row r="193" spans="1:13" ht="15" customHeight="1">
      <c r="A193" s="68" t="s">
        <v>1001</v>
      </c>
      <c r="B193" s="109" t="s">
        <v>171</v>
      </c>
      <c r="C193" s="103"/>
      <c r="D193" s="142">
        <v>1.8038000000000001</v>
      </c>
      <c r="E193" s="140">
        <v>6.01</v>
      </c>
      <c r="F193" s="133">
        <f t="shared" si="3"/>
        <v>0</v>
      </c>
      <c r="G193" s="107">
        <v>42601.88</v>
      </c>
      <c r="H193" s="105"/>
      <c r="I193" s="72" t="s">
        <v>774</v>
      </c>
      <c r="J193" s="105"/>
      <c r="K193" s="147">
        <v>1</v>
      </c>
      <c r="L193" s="135">
        <v>0.8</v>
      </c>
      <c r="M193" s="72" t="s">
        <v>2156</v>
      </c>
    </row>
    <row r="194" spans="1:13" ht="15" customHeight="1">
      <c r="A194" s="68" t="s">
        <v>1002</v>
      </c>
      <c r="B194" s="109" t="s">
        <v>171</v>
      </c>
      <c r="C194" s="103"/>
      <c r="D194" s="142">
        <v>2.7332000000000001</v>
      </c>
      <c r="E194" s="140">
        <v>6.42</v>
      </c>
      <c r="F194" s="133">
        <f t="shared" si="3"/>
        <v>0</v>
      </c>
      <c r="G194" s="107">
        <v>65683.570000000007</v>
      </c>
      <c r="H194" s="105"/>
      <c r="I194" s="72" t="s">
        <v>774</v>
      </c>
      <c r="J194" s="105"/>
      <c r="K194" s="147">
        <v>1</v>
      </c>
      <c r="L194" s="135">
        <v>0.8</v>
      </c>
      <c r="M194" s="72" t="s">
        <v>2156</v>
      </c>
    </row>
    <row r="195" spans="1:13" s="66" customFormat="1" ht="15" customHeight="1">
      <c r="A195" s="68" t="s">
        <v>1003</v>
      </c>
      <c r="B195" s="109" t="s">
        <v>172</v>
      </c>
      <c r="C195" s="103"/>
      <c r="D195" s="142">
        <v>0.5161</v>
      </c>
      <c r="E195" s="140">
        <v>1.95</v>
      </c>
      <c r="F195" s="133">
        <f t="shared" si="3"/>
        <v>0</v>
      </c>
      <c r="G195" s="107">
        <v>30000</v>
      </c>
      <c r="H195" s="105"/>
      <c r="I195" s="72" t="s">
        <v>778</v>
      </c>
      <c r="J195" s="105"/>
      <c r="K195" s="147">
        <v>1</v>
      </c>
      <c r="L195" s="135">
        <v>0.8</v>
      </c>
      <c r="M195" s="72" t="s">
        <v>2156</v>
      </c>
    </row>
    <row r="196" spans="1:13" ht="15" customHeight="1">
      <c r="A196" s="68" t="s">
        <v>1004</v>
      </c>
      <c r="B196" s="109" t="s">
        <v>172</v>
      </c>
      <c r="C196" s="103"/>
      <c r="D196" s="142">
        <v>0.5161</v>
      </c>
      <c r="E196" s="140">
        <v>1.95</v>
      </c>
      <c r="F196" s="133">
        <f t="shared" si="3"/>
        <v>0</v>
      </c>
      <c r="G196" s="107">
        <v>30000</v>
      </c>
      <c r="H196" s="105"/>
      <c r="I196" s="72" t="s">
        <v>778</v>
      </c>
      <c r="J196" s="105"/>
      <c r="K196" s="147">
        <v>1</v>
      </c>
      <c r="L196" s="135">
        <v>0.8</v>
      </c>
      <c r="M196" s="72" t="s">
        <v>2156</v>
      </c>
    </row>
    <row r="197" spans="1:13" ht="15" customHeight="1">
      <c r="A197" s="68" t="s">
        <v>1005</v>
      </c>
      <c r="B197" s="109" t="s">
        <v>172</v>
      </c>
      <c r="C197" s="103"/>
      <c r="D197" s="142">
        <v>0.95</v>
      </c>
      <c r="E197" s="140">
        <v>2.52</v>
      </c>
      <c r="F197" s="133">
        <f t="shared" si="3"/>
        <v>0</v>
      </c>
      <c r="G197" s="107">
        <v>30000</v>
      </c>
      <c r="H197" s="105"/>
      <c r="I197" s="72" t="s">
        <v>778</v>
      </c>
      <c r="J197" s="105"/>
      <c r="K197" s="147">
        <v>1</v>
      </c>
      <c r="L197" s="135">
        <v>0.8</v>
      </c>
      <c r="M197" s="72" t="s">
        <v>2156</v>
      </c>
    </row>
    <row r="198" spans="1:13" ht="15" customHeight="1">
      <c r="A198" s="68" t="s">
        <v>1006</v>
      </c>
      <c r="B198" s="109" t="s">
        <v>172</v>
      </c>
      <c r="C198" s="103"/>
      <c r="D198" s="142">
        <v>1.8332999999999999</v>
      </c>
      <c r="E198" s="140">
        <v>6.12</v>
      </c>
      <c r="F198" s="133">
        <f t="shared" si="3"/>
        <v>0</v>
      </c>
      <c r="G198" s="107">
        <v>41045.19</v>
      </c>
      <c r="H198" s="105"/>
      <c r="I198" s="72" t="s">
        <v>778</v>
      </c>
      <c r="J198" s="105"/>
      <c r="K198" s="147">
        <v>1</v>
      </c>
      <c r="L198" s="135">
        <v>0.8</v>
      </c>
      <c r="M198" s="72" t="s">
        <v>2156</v>
      </c>
    </row>
    <row r="199" spans="1:13" s="66" customFormat="1" ht="15" customHeight="1">
      <c r="A199" s="68" t="s">
        <v>1007</v>
      </c>
      <c r="B199" s="109" t="s">
        <v>52</v>
      </c>
      <c r="C199" s="103"/>
      <c r="D199" s="142">
        <v>0.33539999999999998</v>
      </c>
      <c r="E199" s="140">
        <v>1.48</v>
      </c>
      <c r="F199" s="133">
        <f t="shared" si="3"/>
        <v>0</v>
      </c>
      <c r="G199" s="107">
        <v>30000</v>
      </c>
      <c r="H199" s="105"/>
      <c r="I199" s="72" t="s">
        <v>2216</v>
      </c>
      <c r="J199" s="105"/>
      <c r="K199" s="72">
        <v>1.31</v>
      </c>
      <c r="L199" s="135">
        <v>0.8</v>
      </c>
      <c r="M199" s="72" t="s">
        <v>2156</v>
      </c>
    </row>
    <row r="200" spans="1:13" ht="15" customHeight="1">
      <c r="A200" s="68" t="s">
        <v>1008</v>
      </c>
      <c r="B200" s="109" t="s">
        <v>52</v>
      </c>
      <c r="C200" s="103"/>
      <c r="D200" s="142">
        <v>0.53539999999999999</v>
      </c>
      <c r="E200" s="140">
        <v>2.08</v>
      </c>
      <c r="F200" s="133">
        <f t="shared" si="3"/>
        <v>0</v>
      </c>
      <c r="G200" s="107">
        <v>30000</v>
      </c>
      <c r="H200" s="105"/>
      <c r="I200" s="72" t="s">
        <v>2216</v>
      </c>
      <c r="J200" s="105"/>
      <c r="K200" s="72">
        <v>1.31</v>
      </c>
      <c r="L200" s="135">
        <v>0.8</v>
      </c>
      <c r="M200" s="72" t="s">
        <v>2156</v>
      </c>
    </row>
    <row r="201" spans="1:13" ht="15" customHeight="1">
      <c r="A201" s="68" t="s">
        <v>1009</v>
      </c>
      <c r="B201" s="109" t="s">
        <v>52</v>
      </c>
      <c r="C201" s="103"/>
      <c r="D201" s="142">
        <v>0.99919999999999998</v>
      </c>
      <c r="E201" s="140">
        <v>2.95</v>
      </c>
      <c r="F201" s="133">
        <f t="shared" si="3"/>
        <v>0</v>
      </c>
      <c r="G201" s="107">
        <v>42399.07</v>
      </c>
      <c r="H201" s="105"/>
      <c r="I201" s="72" t="s">
        <v>2216</v>
      </c>
      <c r="J201" s="105"/>
      <c r="K201" s="72">
        <v>1.31</v>
      </c>
      <c r="L201" s="135">
        <v>0.8</v>
      </c>
      <c r="M201" s="72" t="s">
        <v>2156</v>
      </c>
    </row>
    <row r="202" spans="1:13" ht="15" customHeight="1">
      <c r="A202" s="68" t="s">
        <v>1010</v>
      </c>
      <c r="B202" s="109" t="s">
        <v>52</v>
      </c>
      <c r="C202" s="103"/>
      <c r="D202" s="142">
        <v>1.8405</v>
      </c>
      <c r="E202" s="140">
        <v>5.86</v>
      </c>
      <c r="F202" s="133">
        <f t="shared" si="3"/>
        <v>0</v>
      </c>
      <c r="G202" s="107">
        <v>42399.07</v>
      </c>
      <c r="H202" s="105"/>
      <c r="I202" s="72" t="s">
        <v>2216</v>
      </c>
      <c r="J202" s="105"/>
      <c r="K202" s="72">
        <v>1.31</v>
      </c>
      <c r="L202" s="135">
        <v>0.8</v>
      </c>
      <c r="M202" s="72" t="s">
        <v>2156</v>
      </c>
    </row>
    <row r="203" spans="1:13" s="66" customFormat="1" ht="15" customHeight="1">
      <c r="A203" s="68" t="s">
        <v>1011</v>
      </c>
      <c r="B203" s="109" t="s">
        <v>53</v>
      </c>
      <c r="C203" s="103"/>
      <c r="D203" s="142">
        <v>0.40450000000000003</v>
      </c>
      <c r="E203" s="140">
        <v>1.76</v>
      </c>
      <c r="F203" s="133">
        <f t="shared" si="3"/>
        <v>0</v>
      </c>
      <c r="G203" s="107">
        <v>30000</v>
      </c>
      <c r="H203" s="105"/>
      <c r="I203" s="72" t="s">
        <v>780</v>
      </c>
      <c r="J203" s="105"/>
      <c r="K203" s="147">
        <v>1</v>
      </c>
      <c r="L203" s="135">
        <v>0.8</v>
      </c>
      <c r="M203" s="72" t="s">
        <v>2156</v>
      </c>
    </row>
    <row r="204" spans="1:13" ht="15" customHeight="1">
      <c r="A204" s="68" t="s">
        <v>1012</v>
      </c>
      <c r="B204" s="109" t="s">
        <v>53</v>
      </c>
      <c r="C204" s="103"/>
      <c r="D204" s="142">
        <v>0.47620000000000001</v>
      </c>
      <c r="E204" s="140">
        <v>2.04</v>
      </c>
      <c r="F204" s="133">
        <f t="shared" si="3"/>
        <v>0</v>
      </c>
      <c r="G204" s="107">
        <v>30000</v>
      </c>
      <c r="H204" s="105"/>
      <c r="I204" s="72" t="s">
        <v>780</v>
      </c>
      <c r="J204" s="105"/>
      <c r="K204" s="147">
        <v>1</v>
      </c>
      <c r="L204" s="135">
        <v>0.8</v>
      </c>
      <c r="M204" s="72" t="s">
        <v>2156</v>
      </c>
    </row>
    <row r="205" spans="1:13" ht="15" customHeight="1">
      <c r="A205" s="68" t="s">
        <v>1013</v>
      </c>
      <c r="B205" s="109" t="s">
        <v>53</v>
      </c>
      <c r="C205" s="103"/>
      <c r="D205" s="142">
        <v>1.2899</v>
      </c>
      <c r="E205" s="140">
        <v>3.79</v>
      </c>
      <c r="F205" s="133">
        <f t="shared" si="3"/>
        <v>0</v>
      </c>
      <c r="G205" s="107">
        <v>32535.95</v>
      </c>
      <c r="H205" s="105"/>
      <c r="I205" s="72" t="s">
        <v>780</v>
      </c>
      <c r="J205" s="105"/>
      <c r="K205" s="147">
        <v>1</v>
      </c>
      <c r="L205" s="135">
        <v>0.8</v>
      </c>
      <c r="M205" s="72" t="s">
        <v>2156</v>
      </c>
    </row>
    <row r="206" spans="1:13" ht="15" customHeight="1">
      <c r="A206" s="68" t="s">
        <v>1014</v>
      </c>
      <c r="B206" s="109" t="s">
        <v>53</v>
      </c>
      <c r="C206" s="103"/>
      <c r="D206" s="142">
        <v>2.367</v>
      </c>
      <c r="E206" s="140">
        <v>7.65</v>
      </c>
      <c r="F206" s="133">
        <f t="shared" si="3"/>
        <v>0</v>
      </c>
      <c r="G206" s="107">
        <v>52856.17</v>
      </c>
      <c r="H206" s="105"/>
      <c r="I206" s="72" t="s">
        <v>780</v>
      </c>
      <c r="J206" s="105"/>
      <c r="K206" s="147">
        <v>1</v>
      </c>
      <c r="L206" s="135">
        <v>0.8</v>
      </c>
      <c r="M206" s="72" t="s">
        <v>2156</v>
      </c>
    </row>
    <row r="207" spans="1:13" s="66" customFormat="1" ht="15" customHeight="1">
      <c r="A207" s="68" t="s">
        <v>1015</v>
      </c>
      <c r="B207" s="109" t="s">
        <v>173</v>
      </c>
      <c r="C207" s="103"/>
      <c r="D207" s="142">
        <v>0.77600000000000002</v>
      </c>
      <c r="E207" s="140">
        <v>2</v>
      </c>
      <c r="F207" s="133">
        <f t="shared" si="3"/>
        <v>0</v>
      </c>
      <c r="G207" s="107">
        <v>30327.63</v>
      </c>
      <c r="H207" s="105"/>
      <c r="I207" s="72" t="s">
        <v>778</v>
      </c>
      <c r="J207" s="105"/>
      <c r="K207" s="147">
        <v>1</v>
      </c>
      <c r="L207" s="135">
        <v>0.8</v>
      </c>
      <c r="M207" s="72" t="s">
        <v>2156</v>
      </c>
    </row>
    <row r="208" spans="1:13" ht="15" customHeight="1">
      <c r="A208" s="68" t="s">
        <v>1016</v>
      </c>
      <c r="B208" s="109" t="s">
        <v>173</v>
      </c>
      <c r="C208" s="103"/>
      <c r="D208" s="142">
        <v>0.77600000000000002</v>
      </c>
      <c r="E208" s="140">
        <v>2.2999999999999998</v>
      </c>
      <c r="F208" s="133">
        <f t="shared" si="3"/>
        <v>0</v>
      </c>
      <c r="G208" s="107">
        <v>30327.63</v>
      </c>
      <c r="H208" s="105"/>
      <c r="I208" s="72" t="s">
        <v>778</v>
      </c>
      <c r="J208" s="105"/>
      <c r="K208" s="147">
        <v>1</v>
      </c>
      <c r="L208" s="135">
        <v>0.8</v>
      </c>
      <c r="M208" s="72" t="s">
        <v>2156</v>
      </c>
    </row>
    <row r="209" spans="1:13" ht="15" customHeight="1">
      <c r="A209" s="68" t="s">
        <v>1017</v>
      </c>
      <c r="B209" s="109" t="s">
        <v>173</v>
      </c>
      <c r="C209" s="103"/>
      <c r="D209" s="142">
        <v>1.4964999999999999</v>
      </c>
      <c r="E209" s="140">
        <v>3.57</v>
      </c>
      <c r="F209" s="133">
        <f t="shared" si="3"/>
        <v>0</v>
      </c>
      <c r="G209" s="107">
        <v>48824.18</v>
      </c>
      <c r="H209" s="105"/>
      <c r="I209" s="72" t="s">
        <v>778</v>
      </c>
      <c r="J209" s="105"/>
      <c r="K209" s="147">
        <v>1</v>
      </c>
      <c r="L209" s="135">
        <v>0.8</v>
      </c>
      <c r="M209" s="72" t="s">
        <v>2156</v>
      </c>
    </row>
    <row r="210" spans="1:13" ht="15" customHeight="1">
      <c r="A210" s="68" t="s">
        <v>1018</v>
      </c>
      <c r="B210" s="109" t="s">
        <v>173</v>
      </c>
      <c r="C210" s="103"/>
      <c r="D210" s="142">
        <v>2.2153</v>
      </c>
      <c r="E210" s="140">
        <v>5.75</v>
      </c>
      <c r="F210" s="133">
        <f t="shared" si="3"/>
        <v>0</v>
      </c>
      <c r="G210" s="107">
        <v>54291.08</v>
      </c>
      <c r="H210" s="105"/>
      <c r="I210" s="72" t="s">
        <v>778</v>
      </c>
      <c r="J210" s="105"/>
      <c r="K210" s="147">
        <v>1</v>
      </c>
      <c r="L210" s="135">
        <v>0.8</v>
      </c>
      <c r="M210" s="72" t="s">
        <v>2156</v>
      </c>
    </row>
    <row r="211" spans="1:13" s="66" customFormat="1" ht="15" customHeight="1">
      <c r="A211" s="68" t="s">
        <v>1019</v>
      </c>
      <c r="B211" s="109" t="s">
        <v>174</v>
      </c>
      <c r="C211" s="103"/>
      <c r="D211" s="142">
        <v>2.3873000000000002</v>
      </c>
      <c r="E211" s="140">
        <v>2.94</v>
      </c>
      <c r="F211" s="133">
        <f t="shared" si="3"/>
        <v>0</v>
      </c>
      <c r="G211" s="107">
        <v>44567.199999999997</v>
      </c>
      <c r="H211" s="105"/>
      <c r="I211" s="72" t="s">
        <v>781</v>
      </c>
      <c r="J211" s="105"/>
      <c r="K211" s="147">
        <v>1</v>
      </c>
      <c r="L211" s="135">
        <v>0.8</v>
      </c>
      <c r="M211" s="72" t="s">
        <v>2156</v>
      </c>
    </row>
    <row r="212" spans="1:13" ht="15" customHeight="1">
      <c r="A212" s="68" t="s">
        <v>1020</v>
      </c>
      <c r="B212" s="109" t="s">
        <v>174</v>
      </c>
      <c r="C212" s="103"/>
      <c r="D212" s="142">
        <v>2.7564000000000002</v>
      </c>
      <c r="E212" s="140">
        <v>5.34</v>
      </c>
      <c r="F212" s="133">
        <f t="shared" si="3"/>
        <v>0</v>
      </c>
      <c r="G212" s="107">
        <v>57300.78</v>
      </c>
      <c r="H212" s="105"/>
      <c r="I212" s="72" t="s">
        <v>781</v>
      </c>
      <c r="J212" s="105"/>
      <c r="K212" s="147">
        <v>1</v>
      </c>
      <c r="L212" s="135">
        <v>0.8</v>
      </c>
      <c r="M212" s="72" t="s">
        <v>2156</v>
      </c>
    </row>
    <row r="213" spans="1:13" ht="15" customHeight="1">
      <c r="A213" s="68" t="s">
        <v>1021</v>
      </c>
      <c r="B213" s="109" t="s">
        <v>174</v>
      </c>
      <c r="C213" s="103"/>
      <c r="D213" s="142">
        <v>4.3449</v>
      </c>
      <c r="E213" s="140">
        <v>7.88</v>
      </c>
      <c r="F213" s="133">
        <f t="shared" si="3"/>
        <v>0</v>
      </c>
      <c r="G213" s="107">
        <v>103776.69</v>
      </c>
      <c r="H213" s="105"/>
      <c r="I213" s="72" t="s">
        <v>781</v>
      </c>
      <c r="J213" s="105"/>
      <c r="K213" s="147">
        <v>1</v>
      </c>
      <c r="L213" s="135">
        <v>0.8</v>
      </c>
      <c r="M213" s="72" t="s">
        <v>2156</v>
      </c>
    </row>
    <row r="214" spans="1:13" ht="15" customHeight="1">
      <c r="A214" s="68" t="s">
        <v>1022</v>
      </c>
      <c r="B214" s="109" t="s">
        <v>174</v>
      </c>
      <c r="C214" s="103"/>
      <c r="D214" s="142">
        <v>6.6748000000000003</v>
      </c>
      <c r="E214" s="140">
        <v>11.91</v>
      </c>
      <c r="F214" s="133">
        <f t="shared" si="3"/>
        <v>0</v>
      </c>
      <c r="G214" s="107">
        <v>128277.4</v>
      </c>
      <c r="H214" s="105"/>
      <c r="I214" s="72" t="s">
        <v>781</v>
      </c>
      <c r="J214" s="105"/>
      <c r="K214" s="147">
        <v>1</v>
      </c>
      <c r="L214" s="135">
        <v>0.8</v>
      </c>
      <c r="M214" s="72" t="s">
        <v>2156</v>
      </c>
    </row>
    <row r="215" spans="1:13" s="66" customFormat="1" ht="15" customHeight="1">
      <c r="A215" s="68" t="s">
        <v>1023</v>
      </c>
      <c r="B215" s="109" t="s">
        <v>175</v>
      </c>
      <c r="C215" s="103"/>
      <c r="D215" s="142">
        <v>1.1715</v>
      </c>
      <c r="E215" s="140">
        <v>2.54</v>
      </c>
      <c r="F215" s="133">
        <f t="shared" si="3"/>
        <v>0</v>
      </c>
      <c r="G215" s="107">
        <v>30000</v>
      </c>
      <c r="H215" s="105"/>
      <c r="I215" s="72" t="s">
        <v>781</v>
      </c>
      <c r="J215" s="105"/>
      <c r="K215" s="147">
        <v>1</v>
      </c>
      <c r="L215" s="135">
        <v>0.8</v>
      </c>
      <c r="M215" s="72" t="s">
        <v>2156</v>
      </c>
    </row>
    <row r="216" spans="1:13" ht="15" customHeight="1">
      <c r="A216" s="68" t="s">
        <v>1024</v>
      </c>
      <c r="B216" s="109" t="s">
        <v>175</v>
      </c>
      <c r="C216" s="103"/>
      <c r="D216" s="142">
        <v>2.5005000000000002</v>
      </c>
      <c r="E216" s="140">
        <v>5.69</v>
      </c>
      <c r="F216" s="133">
        <f t="shared" si="3"/>
        <v>0</v>
      </c>
      <c r="G216" s="107">
        <v>60342.34</v>
      </c>
      <c r="H216" s="105"/>
      <c r="I216" s="72" t="s">
        <v>781</v>
      </c>
      <c r="J216" s="105"/>
      <c r="K216" s="147">
        <v>1</v>
      </c>
      <c r="L216" s="135">
        <v>0.8</v>
      </c>
      <c r="M216" s="72" t="s">
        <v>2156</v>
      </c>
    </row>
    <row r="217" spans="1:13" ht="15" customHeight="1">
      <c r="A217" s="68" t="s">
        <v>1025</v>
      </c>
      <c r="B217" s="109" t="s">
        <v>175</v>
      </c>
      <c r="C217" s="103"/>
      <c r="D217" s="142">
        <v>4.2081</v>
      </c>
      <c r="E217" s="140">
        <v>10.039999999999999</v>
      </c>
      <c r="F217" s="133">
        <f t="shared" si="3"/>
        <v>0</v>
      </c>
      <c r="G217" s="107">
        <v>125037.41</v>
      </c>
      <c r="H217" s="105"/>
      <c r="I217" s="72" t="s">
        <v>781</v>
      </c>
      <c r="J217" s="105"/>
      <c r="K217" s="147">
        <v>1</v>
      </c>
      <c r="L217" s="135">
        <v>0.8</v>
      </c>
      <c r="M217" s="72" t="s">
        <v>2156</v>
      </c>
    </row>
    <row r="218" spans="1:13" ht="15" customHeight="1">
      <c r="A218" s="68" t="s">
        <v>1026</v>
      </c>
      <c r="B218" s="109" t="s">
        <v>175</v>
      </c>
      <c r="C218" s="103"/>
      <c r="D218" s="142">
        <v>6.2279999999999998</v>
      </c>
      <c r="E218" s="140">
        <v>11.1</v>
      </c>
      <c r="F218" s="133">
        <f t="shared" si="3"/>
        <v>0</v>
      </c>
      <c r="G218" s="107">
        <v>201941.42</v>
      </c>
      <c r="H218" s="105"/>
      <c r="I218" s="72" t="s">
        <v>781</v>
      </c>
      <c r="J218" s="105"/>
      <c r="K218" s="147">
        <v>1</v>
      </c>
      <c r="L218" s="135">
        <v>0.8</v>
      </c>
      <c r="M218" s="72" t="s">
        <v>2156</v>
      </c>
    </row>
    <row r="219" spans="1:13" s="66" customFormat="1" ht="15" customHeight="1">
      <c r="A219" s="68" t="s">
        <v>1027</v>
      </c>
      <c r="B219" s="109" t="s">
        <v>176</v>
      </c>
      <c r="C219" s="103"/>
      <c r="D219" s="142">
        <v>3.5651000000000002</v>
      </c>
      <c r="E219" s="140">
        <v>8.5399999999999991</v>
      </c>
      <c r="F219" s="133">
        <f t="shared" si="3"/>
        <v>0</v>
      </c>
      <c r="G219" s="107">
        <v>55299.69</v>
      </c>
      <c r="H219" s="105"/>
      <c r="I219" s="72" t="s">
        <v>2216</v>
      </c>
      <c r="J219" s="105"/>
      <c r="K219" s="72">
        <v>1.31</v>
      </c>
      <c r="L219" s="135">
        <v>0.8</v>
      </c>
      <c r="M219" s="72" t="s">
        <v>2156</v>
      </c>
    </row>
    <row r="220" spans="1:13" ht="15" customHeight="1">
      <c r="A220" s="68" t="s">
        <v>1028</v>
      </c>
      <c r="B220" s="109" t="s">
        <v>176</v>
      </c>
      <c r="C220" s="103"/>
      <c r="D220" s="142">
        <v>4.5685000000000002</v>
      </c>
      <c r="E220" s="140">
        <v>11.9</v>
      </c>
      <c r="F220" s="133">
        <f t="shared" si="3"/>
        <v>0</v>
      </c>
      <c r="G220" s="107">
        <v>112174.69</v>
      </c>
      <c r="H220" s="105"/>
      <c r="I220" s="72" t="s">
        <v>2216</v>
      </c>
      <c r="J220" s="105"/>
      <c r="K220" s="72">
        <v>1.31</v>
      </c>
      <c r="L220" s="135">
        <v>0.8</v>
      </c>
      <c r="M220" s="72" t="s">
        <v>2156</v>
      </c>
    </row>
    <row r="221" spans="1:13" ht="15" customHeight="1">
      <c r="A221" s="68" t="s">
        <v>1029</v>
      </c>
      <c r="B221" s="109" t="s">
        <v>176</v>
      </c>
      <c r="C221" s="103"/>
      <c r="D221" s="142">
        <v>5.3689999999999998</v>
      </c>
      <c r="E221" s="140">
        <v>12.13</v>
      </c>
      <c r="F221" s="133">
        <f t="shared" si="3"/>
        <v>0</v>
      </c>
      <c r="G221" s="107">
        <v>128870.22</v>
      </c>
      <c r="H221" s="105"/>
      <c r="I221" s="72" t="s">
        <v>2216</v>
      </c>
      <c r="J221" s="105"/>
      <c r="K221" s="72">
        <v>1.31</v>
      </c>
      <c r="L221" s="135">
        <v>0.8</v>
      </c>
      <c r="M221" s="72" t="s">
        <v>2156</v>
      </c>
    </row>
    <row r="222" spans="1:13" ht="15" customHeight="1">
      <c r="A222" s="68" t="s">
        <v>1030</v>
      </c>
      <c r="B222" s="109" t="s">
        <v>176</v>
      </c>
      <c r="C222" s="103"/>
      <c r="D222" s="142">
        <v>7.8764000000000003</v>
      </c>
      <c r="E222" s="140">
        <v>15.67</v>
      </c>
      <c r="F222" s="133">
        <f t="shared" si="3"/>
        <v>0</v>
      </c>
      <c r="G222" s="107">
        <v>208567.13</v>
      </c>
      <c r="H222" s="105"/>
      <c r="I222" s="72" t="s">
        <v>2216</v>
      </c>
      <c r="J222" s="105"/>
      <c r="K222" s="72">
        <v>1.31</v>
      </c>
      <c r="L222" s="135">
        <v>0.8</v>
      </c>
      <c r="M222" s="72" t="s">
        <v>2156</v>
      </c>
    </row>
    <row r="223" spans="1:13" s="66" customFormat="1" ht="15" customHeight="1">
      <c r="A223" s="68" t="s">
        <v>1031</v>
      </c>
      <c r="B223" s="109" t="s">
        <v>54</v>
      </c>
      <c r="C223" s="103"/>
      <c r="D223" s="142">
        <v>1.0625</v>
      </c>
      <c r="E223" s="140">
        <v>3.75</v>
      </c>
      <c r="F223" s="133">
        <f t="shared" si="3"/>
        <v>0</v>
      </c>
      <c r="G223" s="107">
        <v>30000</v>
      </c>
      <c r="H223" s="105"/>
      <c r="I223" s="72" t="s">
        <v>2216</v>
      </c>
      <c r="J223" s="105"/>
      <c r="K223" s="72">
        <v>1.31</v>
      </c>
      <c r="L223" s="135">
        <v>0.8</v>
      </c>
      <c r="M223" s="72" t="s">
        <v>2156</v>
      </c>
    </row>
    <row r="224" spans="1:13" ht="15" customHeight="1">
      <c r="A224" s="68" t="s">
        <v>1032</v>
      </c>
      <c r="B224" s="109" t="s">
        <v>54</v>
      </c>
      <c r="C224" s="103"/>
      <c r="D224" s="142">
        <v>1.9172</v>
      </c>
      <c r="E224" s="140">
        <v>6.81</v>
      </c>
      <c r="F224" s="133">
        <f t="shared" si="3"/>
        <v>0</v>
      </c>
      <c r="G224" s="107">
        <v>42684.42</v>
      </c>
      <c r="H224" s="105"/>
      <c r="I224" s="72" t="s">
        <v>2216</v>
      </c>
      <c r="J224" s="105"/>
      <c r="K224" s="72">
        <v>1.31</v>
      </c>
      <c r="L224" s="135">
        <v>0.8</v>
      </c>
      <c r="M224" s="72" t="s">
        <v>2156</v>
      </c>
    </row>
    <row r="225" spans="1:13" ht="15" customHeight="1">
      <c r="A225" s="68" t="s">
        <v>1033</v>
      </c>
      <c r="B225" s="109" t="s">
        <v>54</v>
      </c>
      <c r="C225" s="103"/>
      <c r="D225" s="142">
        <v>2.6545999999999998</v>
      </c>
      <c r="E225" s="140">
        <v>9.2100000000000009</v>
      </c>
      <c r="F225" s="133">
        <f t="shared" si="3"/>
        <v>0</v>
      </c>
      <c r="G225" s="107">
        <v>54559.95</v>
      </c>
      <c r="H225" s="105"/>
      <c r="I225" s="72" t="s">
        <v>2216</v>
      </c>
      <c r="J225" s="105"/>
      <c r="K225" s="72">
        <v>1.31</v>
      </c>
      <c r="L225" s="135">
        <v>0.8</v>
      </c>
      <c r="M225" s="72" t="s">
        <v>2156</v>
      </c>
    </row>
    <row r="226" spans="1:13" ht="15" customHeight="1">
      <c r="A226" s="68" t="s">
        <v>1034</v>
      </c>
      <c r="B226" s="109" t="s">
        <v>54</v>
      </c>
      <c r="C226" s="103"/>
      <c r="D226" s="142">
        <v>2.8250999999999999</v>
      </c>
      <c r="E226" s="140">
        <v>9.2100000000000009</v>
      </c>
      <c r="F226" s="133">
        <f t="shared" si="3"/>
        <v>0</v>
      </c>
      <c r="G226" s="107">
        <v>62997.06</v>
      </c>
      <c r="H226" s="105"/>
      <c r="I226" s="72" t="s">
        <v>2216</v>
      </c>
      <c r="J226" s="105"/>
      <c r="K226" s="72">
        <v>1.31</v>
      </c>
      <c r="L226" s="135">
        <v>0.8</v>
      </c>
      <c r="M226" s="72" t="s">
        <v>2156</v>
      </c>
    </row>
    <row r="227" spans="1:13" s="66" customFormat="1" ht="15" customHeight="1">
      <c r="A227" s="68" t="s">
        <v>1035</v>
      </c>
      <c r="B227" s="109" t="s">
        <v>177</v>
      </c>
      <c r="C227" s="103"/>
      <c r="D227" s="142">
        <v>0.47339999999999999</v>
      </c>
      <c r="E227" s="140">
        <v>2.1</v>
      </c>
      <c r="F227" s="133">
        <f t="shared" ref="F227:F290" si="4">IF(I227="Mental Health and Substance Abuse",ROUND(E227,0),0)</f>
        <v>0</v>
      </c>
      <c r="G227" s="107">
        <v>30000</v>
      </c>
      <c r="H227" s="105"/>
      <c r="I227" s="72" t="s">
        <v>782</v>
      </c>
      <c r="J227" s="105"/>
      <c r="K227" s="147">
        <v>1.7</v>
      </c>
      <c r="L227" s="135">
        <v>0.8</v>
      </c>
      <c r="M227" s="72" t="s">
        <v>2156</v>
      </c>
    </row>
    <row r="228" spans="1:13" ht="15" customHeight="1">
      <c r="A228" s="68" t="s">
        <v>1036</v>
      </c>
      <c r="B228" s="109" t="s">
        <v>177</v>
      </c>
      <c r="C228" s="103"/>
      <c r="D228" s="142">
        <v>0.79679999999999995</v>
      </c>
      <c r="E228" s="140">
        <v>2.52</v>
      </c>
      <c r="F228" s="133">
        <f t="shared" si="4"/>
        <v>0</v>
      </c>
      <c r="G228" s="107">
        <v>30000</v>
      </c>
      <c r="H228" s="105"/>
      <c r="I228" s="72" t="s">
        <v>782</v>
      </c>
      <c r="J228" s="105"/>
      <c r="K228" s="147">
        <v>1.7</v>
      </c>
      <c r="L228" s="135">
        <v>0.8</v>
      </c>
      <c r="M228" s="72" t="s">
        <v>2156</v>
      </c>
    </row>
    <row r="229" spans="1:13" ht="15" customHeight="1">
      <c r="A229" s="68" t="s">
        <v>1037</v>
      </c>
      <c r="B229" s="109" t="s">
        <v>177</v>
      </c>
      <c r="C229" s="103"/>
      <c r="D229" s="142">
        <v>1.3467</v>
      </c>
      <c r="E229" s="140">
        <v>3.75</v>
      </c>
      <c r="F229" s="133">
        <f t="shared" si="4"/>
        <v>0</v>
      </c>
      <c r="G229" s="107">
        <v>32936.33</v>
      </c>
      <c r="H229" s="105"/>
      <c r="I229" s="72" t="s">
        <v>782</v>
      </c>
      <c r="J229" s="105"/>
      <c r="K229" s="147">
        <v>1.7</v>
      </c>
      <c r="L229" s="135">
        <v>0.8</v>
      </c>
      <c r="M229" s="72" t="s">
        <v>2156</v>
      </c>
    </row>
    <row r="230" spans="1:13" ht="15" customHeight="1">
      <c r="A230" s="68" t="s">
        <v>1038</v>
      </c>
      <c r="B230" s="109" t="s">
        <v>177</v>
      </c>
      <c r="C230" s="103"/>
      <c r="D230" s="142">
        <v>1.6448</v>
      </c>
      <c r="E230" s="140">
        <v>4.66</v>
      </c>
      <c r="F230" s="133">
        <f t="shared" si="4"/>
        <v>0</v>
      </c>
      <c r="G230" s="107">
        <v>36871.379999999997</v>
      </c>
      <c r="H230" s="105"/>
      <c r="I230" s="72" t="s">
        <v>782</v>
      </c>
      <c r="J230" s="105"/>
      <c r="K230" s="147">
        <v>1.7</v>
      </c>
      <c r="L230" s="135">
        <v>0.8</v>
      </c>
      <c r="M230" s="72" t="s">
        <v>2156</v>
      </c>
    </row>
    <row r="231" spans="1:13" s="66" customFormat="1" ht="15" customHeight="1">
      <c r="A231" s="68" t="s">
        <v>1039</v>
      </c>
      <c r="B231" s="109" t="s">
        <v>55</v>
      </c>
      <c r="C231" s="103"/>
      <c r="D231" s="142">
        <v>0.52090000000000003</v>
      </c>
      <c r="E231" s="140">
        <v>1.94</v>
      </c>
      <c r="F231" s="133">
        <f t="shared" si="4"/>
        <v>0</v>
      </c>
      <c r="G231" s="107">
        <v>30000</v>
      </c>
      <c r="H231" s="105"/>
      <c r="I231" s="72" t="s">
        <v>2216</v>
      </c>
      <c r="J231" s="105"/>
      <c r="K231" s="72">
        <v>1.31</v>
      </c>
      <c r="L231" s="135">
        <v>0.8</v>
      </c>
      <c r="M231" s="72" t="s">
        <v>2156</v>
      </c>
    </row>
    <row r="232" spans="1:13" ht="15" customHeight="1">
      <c r="A232" s="68" t="s">
        <v>1040</v>
      </c>
      <c r="B232" s="109" t="s">
        <v>55</v>
      </c>
      <c r="C232" s="103"/>
      <c r="D232" s="142">
        <v>0.82289999999999996</v>
      </c>
      <c r="E232" s="140">
        <v>2.68</v>
      </c>
      <c r="F232" s="133">
        <f t="shared" si="4"/>
        <v>0</v>
      </c>
      <c r="G232" s="107">
        <v>30000</v>
      </c>
      <c r="H232" s="105"/>
      <c r="I232" s="72" t="s">
        <v>2216</v>
      </c>
      <c r="J232" s="105"/>
      <c r="K232" s="72">
        <v>1.31</v>
      </c>
      <c r="L232" s="135">
        <v>0.8</v>
      </c>
      <c r="M232" s="72" t="s">
        <v>2156</v>
      </c>
    </row>
    <row r="233" spans="1:13" ht="15" customHeight="1">
      <c r="A233" s="68" t="s">
        <v>1041</v>
      </c>
      <c r="B233" s="109" t="s">
        <v>55</v>
      </c>
      <c r="C233" s="103"/>
      <c r="D233" s="142">
        <v>1.8254999999999999</v>
      </c>
      <c r="E233" s="140">
        <v>4.46</v>
      </c>
      <c r="F233" s="133">
        <f t="shared" si="4"/>
        <v>0</v>
      </c>
      <c r="G233" s="107">
        <v>78745.210000000006</v>
      </c>
      <c r="H233" s="105"/>
      <c r="I233" s="72" t="s">
        <v>2216</v>
      </c>
      <c r="J233" s="105"/>
      <c r="K233" s="72">
        <v>1.31</v>
      </c>
      <c r="L233" s="135">
        <v>0.8</v>
      </c>
      <c r="M233" s="72" t="s">
        <v>2156</v>
      </c>
    </row>
    <row r="234" spans="1:13" ht="15" customHeight="1">
      <c r="A234" s="68" t="s">
        <v>1042</v>
      </c>
      <c r="B234" s="109" t="s">
        <v>55</v>
      </c>
      <c r="C234" s="103"/>
      <c r="D234" s="142">
        <v>3.1425999999999998</v>
      </c>
      <c r="E234" s="140">
        <v>5.97</v>
      </c>
      <c r="F234" s="133">
        <f t="shared" si="4"/>
        <v>0</v>
      </c>
      <c r="G234" s="107">
        <v>103706.54</v>
      </c>
      <c r="H234" s="105"/>
      <c r="I234" s="72" t="s">
        <v>2216</v>
      </c>
      <c r="J234" s="105"/>
      <c r="K234" s="72">
        <v>1.31</v>
      </c>
      <c r="L234" s="135">
        <v>0.8</v>
      </c>
      <c r="M234" s="72" t="s">
        <v>2156</v>
      </c>
    </row>
    <row r="235" spans="1:13" s="66" customFormat="1" ht="15" customHeight="1">
      <c r="A235" s="68" t="s">
        <v>1043</v>
      </c>
      <c r="B235" s="109" t="s">
        <v>56</v>
      </c>
      <c r="C235" s="103"/>
      <c r="D235" s="142">
        <v>0.55069999999999997</v>
      </c>
      <c r="E235" s="140">
        <v>2.0099999999999998</v>
      </c>
      <c r="F235" s="133">
        <f t="shared" si="4"/>
        <v>0</v>
      </c>
      <c r="G235" s="107">
        <v>30000</v>
      </c>
      <c r="H235" s="105"/>
      <c r="I235" s="72" t="s">
        <v>2216</v>
      </c>
      <c r="J235" s="105"/>
      <c r="K235" s="72">
        <v>1.31</v>
      </c>
      <c r="L235" s="135">
        <v>0.8</v>
      </c>
      <c r="M235" s="72" t="s">
        <v>2156</v>
      </c>
    </row>
    <row r="236" spans="1:13" ht="15" customHeight="1">
      <c r="A236" s="68" t="s">
        <v>1044</v>
      </c>
      <c r="B236" s="109" t="s">
        <v>56</v>
      </c>
      <c r="C236" s="103"/>
      <c r="D236" s="142">
        <v>0.86509999999999998</v>
      </c>
      <c r="E236" s="140">
        <v>2.79</v>
      </c>
      <c r="F236" s="133">
        <f t="shared" si="4"/>
        <v>0</v>
      </c>
      <c r="G236" s="107">
        <v>30000</v>
      </c>
      <c r="H236" s="105"/>
      <c r="I236" s="72" t="s">
        <v>2216</v>
      </c>
      <c r="J236" s="105"/>
      <c r="K236" s="72">
        <v>1.31</v>
      </c>
      <c r="L236" s="135">
        <v>0.8</v>
      </c>
      <c r="M236" s="72" t="s">
        <v>2156</v>
      </c>
    </row>
    <row r="237" spans="1:13" ht="15" customHeight="1">
      <c r="A237" s="68" t="s">
        <v>1045</v>
      </c>
      <c r="B237" s="109" t="s">
        <v>56</v>
      </c>
      <c r="C237" s="103"/>
      <c r="D237" s="142">
        <v>1.4767999999999999</v>
      </c>
      <c r="E237" s="140">
        <v>3.79</v>
      </c>
      <c r="F237" s="133">
        <f t="shared" si="4"/>
        <v>0</v>
      </c>
      <c r="G237" s="107">
        <v>44915.88</v>
      </c>
      <c r="H237" s="105"/>
      <c r="I237" s="72" t="s">
        <v>2216</v>
      </c>
      <c r="J237" s="105"/>
      <c r="K237" s="72">
        <v>1.31</v>
      </c>
      <c r="L237" s="135">
        <v>0.8</v>
      </c>
      <c r="M237" s="72" t="s">
        <v>2156</v>
      </c>
    </row>
    <row r="238" spans="1:13" ht="15" customHeight="1">
      <c r="A238" s="68" t="s">
        <v>1046</v>
      </c>
      <c r="B238" s="109" t="s">
        <v>56</v>
      </c>
      <c r="C238" s="103"/>
      <c r="D238" s="142">
        <v>2.3359999999999999</v>
      </c>
      <c r="E238" s="140">
        <v>4.49</v>
      </c>
      <c r="F238" s="133">
        <f t="shared" si="4"/>
        <v>0</v>
      </c>
      <c r="G238" s="107">
        <v>55138.96</v>
      </c>
      <c r="H238" s="105"/>
      <c r="I238" s="72" t="s">
        <v>2216</v>
      </c>
      <c r="J238" s="105"/>
      <c r="K238" s="72">
        <v>1.31</v>
      </c>
      <c r="L238" s="135">
        <v>0.8</v>
      </c>
      <c r="M238" s="72" t="s">
        <v>2156</v>
      </c>
    </row>
    <row r="239" spans="1:13" s="66" customFormat="1" ht="15" customHeight="1">
      <c r="A239" s="68" t="s">
        <v>1047</v>
      </c>
      <c r="B239" s="109" t="s">
        <v>178</v>
      </c>
      <c r="C239" s="103"/>
      <c r="D239" s="142">
        <v>0.42530000000000001</v>
      </c>
      <c r="E239" s="140">
        <v>1.83</v>
      </c>
      <c r="F239" s="133">
        <f t="shared" si="4"/>
        <v>0</v>
      </c>
      <c r="G239" s="107">
        <v>30000</v>
      </c>
      <c r="H239" s="105"/>
      <c r="I239" s="72" t="s">
        <v>781</v>
      </c>
      <c r="J239" s="105"/>
      <c r="K239" s="147">
        <v>1</v>
      </c>
      <c r="L239" s="135">
        <v>0.8</v>
      </c>
      <c r="M239" s="72" t="s">
        <v>2156</v>
      </c>
    </row>
    <row r="240" spans="1:13" ht="15" customHeight="1">
      <c r="A240" s="68" t="s">
        <v>1048</v>
      </c>
      <c r="B240" s="109" t="s">
        <v>178</v>
      </c>
      <c r="C240" s="103"/>
      <c r="D240" s="142">
        <v>0.64559999999999995</v>
      </c>
      <c r="E240" s="140">
        <v>2.44</v>
      </c>
      <c r="F240" s="133">
        <f t="shared" si="4"/>
        <v>0</v>
      </c>
      <c r="G240" s="107">
        <v>30000</v>
      </c>
      <c r="H240" s="105"/>
      <c r="I240" s="72" t="s">
        <v>781</v>
      </c>
      <c r="J240" s="105"/>
      <c r="K240" s="147">
        <v>1</v>
      </c>
      <c r="L240" s="135">
        <v>0.8</v>
      </c>
      <c r="M240" s="72" t="s">
        <v>2156</v>
      </c>
    </row>
    <row r="241" spans="1:13" ht="15" customHeight="1">
      <c r="A241" s="68" t="s">
        <v>1049</v>
      </c>
      <c r="B241" s="109" t="s">
        <v>178</v>
      </c>
      <c r="C241" s="103"/>
      <c r="D241" s="142">
        <v>1.1862999999999999</v>
      </c>
      <c r="E241" s="140">
        <v>3.89</v>
      </c>
      <c r="F241" s="133">
        <f t="shared" si="4"/>
        <v>0</v>
      </c>
      <c r="G241" s="107">
        <v>35606.26</v>
      </c>
      <c r="H241" s="105"/>
      <c r="I241" s="72" t="s">
        <v>781</v>
      </c>
      <c r="J241" s="105"/>
      <c r="K241" s="147">
        <v>1</v>
      </c>
      <c r="L241" s="135">
        <v>0.8</v>
      </c>
      <c r="M241" s="72" t="s">
        <v>2156</v>
      </c>
    </row>
    <row r="242" spans="1:13" ht="15" customHeight="1">
      <c r="A242" s="68" t="s">
        <v>1050</v>
      </c>
      <c r="B242" s="109" t="s">
        <v>178</v>
      </c>
      <c r="C242" s="103"/>
      <c r="D242" s="142">
        <v>2.5276000000000001</v>
      </c>
      <c r="E242" s="140">
        <v>5.79</v>
      </c>
      <c r="F242" s="133">
        <f t="shared" si="4"/>
        <v>0</v>
      </c>
      <c r="G242" s="107">
        <v>55021.55</v>
      </c>
      <c r="H242" s="105"/>
      <c r="I242" s="72" t="s">
        <v>781</v>
      </c>
      <c r="J242" s="105"/>
      <c r="K242" s="147">
        <v>1</v>
      </c>
      <c r="L242" s="135">
        <v>0.8</v>
      </c>
      <c r="M242" s="72" t="s">
        <v>2156</v>
      </c>
    </row>
    <row r="243" spans="1:13" s="66" customFormat="1" ht="15" customHeight="1">
      <c r="A243" s="68" t="s">
        <v>1051</v>
      </c>
      <c r="B243" s="109" t="s">
        <v>57</v>
      </c>
      <c r="C243" s="103"/>
      <c r="D243" s="142">
        <v>0.91479999999999995</v>
      </c>
      <c r="E243" s="140">
        <v>2.2599999999999998</v>
      </c>
      <c r="F243" s="133">
        <f t="shared" si="4"/>
        <v>0</v>
      </c>
      <c r="G243" s="107">
        <v>30000</v>
      </c>
      <c r="H243" s="105"/>
      <c r="I243" s="72" t="s">
        <v>774</v>
      </c>
      <c r="J243" s="105"/>
      <c r="K243" s="147">
        <v>1</v>
      </c>
      <c r="L243" s="135">
        <v>0.8</v>
      </c>
      <c r="M243" s="72" t="s">
        <v>2156</v>
      </c>
    </row>
    <row r="244" spans="1:13" ht="15" customHeight="1">
      <c r="A244" s="68" t="s">
        <v>1052</v>
      </c>
      <c r="B244" s="109" t="s">
        <v>57</v>
      </c>
      <c r="C244" s="103"/>
      <c r="D244" s="142">
        <v>1.2645</v>
      </c>
      <c r="E244" s="140">
        <v>3.4</v>
      </c>
      <c r="F244" s="133">
        <f t="shared" si="4"/>
        <v>0</v>
      </c>
      <c r="G244" s="107">
        <v>35932.53</v>
      </c>
      <c r="H244" s="105"/>
      <c r="I244" s="72" t="s">
        <v>774</v>
      </c>
      <c r="J244" s="105"/>
      <c r="K244" s="147">
        <v>1</v>
      </c>
      <c r="L244" s="135">
        <v>0.8</v>
      </c>
      <c r="M244" s="72" t="s">
        <v>2156</v>
      </c>
    </row>
    <row r="245" spans="1:13" ht="15" customHeight="1">
      <c r="A245" s="68" t="s">
        <v>1053</v>
      </c>
      <c r="B245" s="109" t="s">
        <v>57</v>
      </c>
      <c r="C245" s="103"/>
      <c r="D245" s="142">
        <v>1.6492</v>
      </c>
      <c r="E245" s="140">
        <v>5.53</v>
      </c>
      <c r="F245" s="133">
        <f t="shared" si="4"/>
        <v>0</v>
      </c>
      <c r="G245" s="107">
        <v>43154.21</v>
      </c>
      <c r="H245" s="105"/>
      <c r="I245" s="72" t="s">
        <v>774</v>
      </c>
      <c r="J245" s="105"/>
      <c r="K245" s="147">
        <v>1</v>
      </c>
      <c r="L245" s="135">
        <v>0.8</v>
      </c>
      <c r="M245" s="72" t="s">
        <v>2156</v>
      </c>
    </row>
    <row r="246" spans="1:13" ht="15" customHeight="1">
      <c r="A246" s="68" t="s">
        <v>1054</v>
      </c>
      <c r="B246" s="109" t="s">
        <v>57</v>
      </c>
      <c r="C246" s="103"/>
      <c r="D246" s="142">
        <v>2.3195999999999999</v>
      </c>
      <c r="E246" s="140">
        <v>6.26</v>
      </c>
      <c r="F246" s="133">
        <f t="shared" si="4"/>
        <v>0</v>
      </c>
      <c r="G246" s="107">
        <v>56726.91</v>
      </c>
      <c r="H246" s="105"/>
      <c r="I246" s="72" t="s">
        <v>774</v>
      </c>
      <c r="J246" s="105"/>
      <c r="K246" s="147">
        <v>1</v>
      </c>
      <c r="L246" s="135">
        <v>0.8</v>
      </c>
      <c r="M246" s="72" t="s">
        <v>2156</v>
      </c>
    </row>
    <row r="247" spans="1:13" s="66" customFormat="1" ht="15" customHeight="1">
      <c r="A247" s="68" t="s">
        <v>1055</v>
      </c>
      <c r="B247" s="109" t="s">
        <v>179</v>
      </c>
      <c r="C247" s="103"/>
      <c r="D247" s="142">
        <v>0.58169999999999999</v>
      </c>
      <c r="E247" s="140">
        <v>2.14</v>
      </c>
      <c r="F247" s="133">
        <f t="shared" si="4"/>
        <v>0</v>
      </c>
      <c r="G247" s="107">
        <v>30000</v>
      </c>
      <c r="H247" s="105"/>
      <c r="I247" s="72" t="s">
        <v>2216</v>
      </c>
      <c r="J247" s="105"/>
      <c r="K247" s="72">
        <v>1.31</v>
      </c>
      <c r="L247" s="135">
        <v>0.8</v>
      </c>
      <c r="M247" s="72" t="s">
        <v>2156</v>
      </c>
    </row>
    <row r="248" spans="1:13" ht="15" customHeight="1">
      <c r="A248" s="68" t="s">
        <v>1056</v>
      </c>
      <c r="B248" s="109" t="s">
        <v>179</v>
      </c>
      <c r="C248" s="103"/>
      <c r="D248" s="142">
        <v>0.82230000000000003</v>
      </c>
      <c r="E248" s="140">
        <v>2.83</v>
      </c>
      <c r="F248" s="133">
        <f t="shared" si="4"/>
        <v>0</v>
      </c>
      <c r="G248" s="107">
        <v>30000</v>
      </c>
      <c r="H248" s="105"/>
      <c r="I248" s="72" t="s">
        <v>2216</v>
      </c>
      <c r="J248" s="105"/>
      <c r="K248" s="72">
        <v>1.31</v>
      </c>
      <c r="L248" s="135">
        <v>0.8</v>
      </c>
      <c r="M248" s="72" t="s">
        <v>2156</v>
      </c>
    </row>
    <row r="249" spans="1:13" ht="15" customHeight="1">
      <c r="A249" s="68" t="s">
        <v>1057</v>
      </c>
      <c r="B249" s="109" t="s">
        <v>179</v>
      </c>
      <c r="C249" s="103"/>
      <c r="D249" s="142">
        <v>1.1413</v>
      </c>
      <c r="E249" s="140">
        <v>3.6</v>
      </c>
      <c r="F249" s="133">
        <f t="shared" si="4"/>
        <v>0</v>
      </c>
      <c r="G249" s="107">
        <v>34812.370000000003</v>
      </c>
      <c r="H249" s="105"/>
      <c r="I249" s="72" t="s">
        <v>2216</v>
      </c>
      <c r="J249" s="105"/>
      <c r="K249" s="72">
        <v>1.31</v>
      </c>
      <c r="L249" s="135">
        <v>0.8</v>
      </c>
      <c r="M249" s="72" t="s">
        <v>2156</v>
      </c>
    </row>
    <row r="250" spans="1:13" ht="15" customHeight="1">
      <c r="A250" s="68" t="s">
        <v>1058</v>
      </c>
      <c r="B250" s="109" t="s">
        <v>179</v>
      </c>
      <c r="C250" s="103"/>
      <c r="D250" s="142">
        <v>2.5398999999999998</v>
      </c>
      <c r="E250" s="140">
        <v>6.29</v>
      </c>
      <c r="F250" s="133">
        <f t="shared" si="4"/>
        <v>0</v>
      </c>
      <c r="G250" s="107">
        <v>98335.99</v>
      </c>
      <c r="H250" s="105"/>
      <c r="I250" s="72" t="s">
        <v>2216</v>
      </c>
      <c r="J250" s="105"/>
      <c r="K250" s="72">
        <v>1.31</v>
      </c>
      <c r="L250" s="135">
        <v>0.8</v>
      </c>
      <c r="M250" s="72" t="s">
        <v>2156</v>
      </c>
    </row>
    <row r="251" spans="1:13" s="66" customFormat="1" ht="15" customHeight="1">
      <c r="A251" s="68" t="s">
        <v>1059</v>
      </c>
      <c r="B251" s="109" t="s">
        <v>180</v>
      </c>
      <c r="C251" s="103"/>
      <c r="D251" s="142">
        <v>0.36899999999999999</v>
      </c>
      <c r="E251" s="140">
        <v>1.66</v>
      </c>
      <c r="F251" s="133">
        <f t="shared" si="4"/>
        <v>0</v>
      </c>
      <c r="G251" s="107">
        <v>30000</v>
      </c>
      <c r="H251" s="105"/>
      <c r="I251" s="72" t="s">
        <v>2216</v>
      </c>
      <c r="J251" s="105"/>
      <c r="K251" s="72">
        <v>1.31</v>
      </c>
      <c r="L251" s="135">
        <v>0.8</v>
      </c>
      <c r="M251" s="72" t="s">
        <v>2156</v>
      </c>
    </row>
    <row r="252" spans="1:13" ht="15" customHeight="1">
      <c r="A252" s="68" t="s">
        <v>1060</v>
      </c>
      <c r="B252" s="109" t="s">
        <v>180</v>
      </c>
      <c r="C252" s="103"/>
      <c r="D252" s="142">
        <v>0.65980000000000005</v>
      </c>
      <c r="E252" s="140">
        <v>2.27</v>
      </c>
      <c r="F252" s="133">
        <f t="shared" si="4"/>
        <v>0</v>
      </c>
      <c r="G252" s="107">
        <v>30000</v>
      </c>
      <c r="H252" s="105"/>
      <c r="I252" s="72" t="s">
        <v>2216</v>
      </c>
      <c r="J252" s="105"/>
      <c r="K252" s="72">
        <v>1.31</v>
      </c>
      <c r="L252" s="135">
        <v>0.8</v>
      </c>
      <c r="M252" s="72" t="s">
        <v>2156</v>
      </c>
    </row>
    <row r="253" spans="1:13" ht="15" customHeight="1">
      <c r="A253" s="68" t="s">
        <v>1061</v>
      </c>
      <c r="B253" s="109" t="s">
        <v>180</v>
      </c>
      <c r="C253" s="103"/>
      <c r="D253" s="142">
        <v>1.3252999999999999</v>
      </c>
      <c r="E253" s="140">
        <v>3.54</v>
      </c>
      <c r="F253" s="133">
        <f t="shared" si="4"/>
        <v>0</v>
      </c>
      <c r="G253" s="107">
        <v>43738.1</v>
      </c>
      <c r="H253" s="105"/>
      <c r="I253" s="72" t="s">
        <v>2216</v>
      </c>
      <c r="J253" s="105"/>
      <c r="K253" s="72">
        <v>1.31</v>
      </c>
      <c r="L253" s="135">
        <v>0.8</v>
      </c>
      <c r="M253" s="72" t="s">
        <v>2156</v>
      </c>
    </row>
    <row r="254" spans="1:13" ht="15" customHeight="1">
      <c r="A254" s="68" t="s">
        <v>1062</v>
      </c>
      <c r="B254" s="109" t="s">
        <v>180</v>
      </c>
      <c r="C254" s="103"/>
      <c r="D254" s="142">
        <v>1.8424</v>
      </c>
      <c r="E254" s="140">
        <v>5.0199999999999996</v>
      </c>
      <c r="F254" s="133">
        <f t="shared" si="4"/>
        <v>0</v>
      </c>
      <c r="G254" s="107">
        <v>45549.01</v>
      </c>
      <c r="H254" s="105"/>
      <c r="I254" s="72" t="s">
        <v>2216</v>
      </c>
      <c r="J254" s="105"/>
      <c r="K254" s="72">
        <v>1.31</v>
      </c>
      <c r="L254" s="135">
        <v>0.8</v>
      </c>
      <c r="M254" s="72" t="s">
        <v>2156</v>
      </c>
    </row>
    <row r="255" spans="1:13" s="66" customFormat="1" ht="15" customHeight="1">
      <c r="A255" s="68" t="s">
        <v>1063</v>
      </c>
      <c r="B255" s="109" t="s">
        <v>58</v>
      </c>
      <c r="C255" s="103"/>
      <c r="D255" s="142">
        <v>0.4375</v>
      </c>
      <c r="E255" s="140">
        <v>1.88</v>
      </c>
      <c r="F255" s="133">
        <f t="shared" si="4"/>
        <v>0</v>
      </c>
      <c r="G255" s="107">
        <v>30000</v>
      </c>
      <c r="H255" s="105"/>
      <c r="I255" s="72" t="s">
        <v>2216</v>
      </c>
      <c r="J255" s="105"/>
      <c r="K255" s="72">
        <v>1.31</v>
      </c>
      <c r="L255" s="135">
        <v>0.8</v>
      </c>
      <c r="M255" s="72" t="s">
        <v>2156</v>
      </c>
    </row>
    <row r="256" spans="1:13" ht="15" customHeight="1">
      <c r="A256" s="68" t="s">
        <v>1064</v>
      </c>
      <c r="B256" s="109" t="s">
        <v>58</v>
      </c>
      <c r="C256" s="103"/>
      <c r="D256" s="142">
        <v>0.71679999999999999</v>
      </c>
      <c r="E256" s="140">
        <v>2.64</v>
      </c>
      <c r="F256" s="133">
        <f t="shared" si="4"/>
        <v>0</v>
      </c>
      <c r="G256" s="107">
        <v>30000</v>
      </c>
      <c r="H256" s="105"/>
      <c r="I256" s="72" t="s">
        <v>2216</v>
      </c>
      <c r="J256" s="105"/>
      <c r="K256" s="72">
        <v>1.31</v>
      </c>
      <c r="L256" s="135">
        <v>0.8</v>
      </c>
      <c r="M256" s="72" t="s">
        <v>2156</v>
      </c>
    </row>
    <row r="257" spans="1:13" ht="15" customHeight="1">
      <c r="A257" s="68" t="s">
        <v>1065</v>
      </c>
      <c r="B257" s="109" t="s">
        <v>58</v>
      </c>
      <c r="C257" s="103"/>
      <c r="D257" s="142">
        <v>1.1847000000000001</v>
      </c>
      <c r="E257" s="140">
        <v>3.75</v>
      </c>
      <c r="F257" s="133">
        <f t="shared" si="4"/>
        <v>0</v>
      </c>
      <c r="G257" s="107">
        <v>32586.66</v>
      </c>
      <c r="H257" s="105"/>
      <c r="I257" s="72" t="s">
        <v>2216</v>
      </c>
      <c r="J257" s="105"/>
      <c r="K257" s="72">
        <v>1.31</v>
      </c>
      <c r="L257" s="135">
        <v>0.8</v>
      </c>
      <c r="M257" s="72" t="s">
        <v>2156</v>
      </c>
    </row>
    <row r="258" spans="1:13" ht="15" customHeight="1">
      <c r="A258" s="68" t="s">
        <v>1066</v>
      </c>
      <c r="B258" s="109" t="s">
        <v>58</v>
      </c>
      <c r="C258" s="103"/>
      <c r="D258" s="142">
        <v>2.1309999999999998</v>
      </c>
      <c r="E258" s="140">
        <v>5.68</v>
      </c>
      <c r="F258" s="133">
        <f t="shared" si="4"/>
        <v>0</v>
      </c>
      <c r="G258" s="107">
        <v>60102.39</v>
      </c>
      <c r="H258" s="105"/>
      <c r="I258" s="72" t="s">
        <v>2216</v>
      </c>
      <c r="J258" s="105"/>
      <c r="K258" s="72">
        <v>1.31</v>
      </c>
      <c r="L258" s="135">
        <v>0.8</v>
      </c>
      <c r="M258" s="72" t="s">
        <v>2156</v>
      </c>
    </row>
    <row r="259" spans="1:13" s="66" customFormat="1" ht="15" customHeight="1">
      <c r="A259" s="68" t="s">
        <v>1067</v>
      </c>
      <c r="B259" s="109" t="s">
        <v>59</v>
      </c>
      <c r="C259" s="103"/>
      <c r="D259" s="142">
        <v>0.53639999999999999</v>
      </c>
      <c r="E259" s="140">
        <v>1.98</v>
      </c>
      <c r="F259" s="133">
        <f t="shared" si="4"/>
        <v>0</v>
      </c>
      <c r="G259" s="107">
        <v>30000</v>
      </c>
      <c r="H259" s="105"/>
      <c r="I259" s="72" t="s">
        <v>2216</v>
      </c>
      <c r="J259" s="105"/>
      <c r="K259" s="72">
        <v>1.31</v>
      </c>
      <c r="L259" s="135">
        <v>0.8</v>
      </c>
      <c r="M259" s="72" t="s">
        <v>2156</v>
      </c>
    </row>
    <row r="260" spans="1:13" ht="15" customHeight="1">
      <c r="A260" s="68" t="s">
        <v>1068</v>
      </c>
      <c r="B260" s="109" t="s">
        <v>59</v>
      </c>
      <c r="C260" s="103"/>
      <c r="D260" s="142">
        <v>0.68100000000000005</v>
      </c>
      <c r="E260" s="140">
        <v>2.4300000000000002</v>
      </c>
      <c r="F260" s="133">
        <f t="shared" si="4"/>
        <v>0</v>
      </c>
      <c r="G260" s="107">
        <v>30000</v>
      </c>
      <c r="H260" s="105"/>
      <c r="I260" s="72" t="s">
        <v>2216</v>
      </c>
      <c r="J260" s="105"/>
      <c r="K260" s="72">
        <v>1.31</v>
      </c>
      <c r="L260" s="135">
        <v>0.8</v>
      </c>
      <c r="M260" s="72" t="s">
        <v>2156</v>
      </c>
    </row>
    <row r="261" spans="1:13" ht="15" customHeight="1">
      <c r="A261" s="68" t="s">
        <v>1069</v>
      </c>
      <c r="B261" s="109" t="s">
        <v>59</v>
      </c>
      <c r="C261" s="103"/>
      <c r="D261" s="142">
        <v>1.024</v>
      </c>
      <c r="E261" s="140">
        <v>3.25</v>
      </c>
      <c r="F261" s="133">
        <f t="shared" si="4"/>
        <v>0</v>
      </c>
      <c r="G261" s="107">
        <v>30000</v>
      </c>
      <c r="H261" s="105"/>
      <c r="I261" s="72" t="s">
        <v>2216</v>
      </c>
      <c r="J261" s="105"/>
      <c r="K261" s="72">
        <v>1.31</v>
      </c>
      <c r="L261" s="135">
        <v>0.8</v>
      </c>
      <c r="M261" s="72" t="s">
        <v>2156</v>
      </c>
    </row>
    <row r="262" spans="1:13" ht="15" customHeight="1">
      <c r="A262" s="68" t="s">
        <v>1070</v>
      </c>
      <c r="B262" s="109" t="s">
        <v>59</v>
      </c>
      <c r="C262" s="103"/>
      <c r="D262" s="142">
        <v>1.9391</v>
      </c>
      <c r="E262" s="140">
        <v>4.6100000000000003</v>
      </c>
      <c r="F262" s="133">
        <f t="shared" si="4"/>
        <v>0</v>
      </c>
      <c r="G262" s="107">
        <v>45158.98</v>
      </c>
      <c r="H262" s="105"/>
      <c r="I262" s="72" t="s">
        <v>2216</v>
      </c>
      <c r="J262" s="105"/>
      <c r="K262" s="72">
        <v>1.31</v>
      </c>
      <c r="L262" s="135">
        <v>0.8</v>
      </c>
      <c r="M262" s="72" t="s">
        <v>2156</v>
      </c>
    </row>
    <row r="263" spans="1:13" s="66" customFormat="1" ht="15" customHeight="1">
      <c r="A263" s="68" t="s">
        <v>1071</v>
      </c>
      <c r="B263" s="109" t="s">
        <v>60</v>
      </c>
      <c r="C263" s="103"/>
      <c r="D263" s="142">
        <v>0.3911</v>
      </c>
      <c r="E263" s="140">
        <v>1.42</v>
      </c>
      <c r="F263" s="133">
        <f t="shared" si="4"/>
        <v>0</v>
      </c>
      <c r="G263" s="107">
        <v>30000</v>
      </c>
      <c r="H263" s="105"/>
      <c r="I263" s="72" t="s">
        <v>2216</v>
      </c>
      <c r="J263" s="105"/>
      <c r="K263" s="72">
        <v>1.31</v>
      </c>
      <c r="L263" s="135">
        <v>0.8</v>
      </c>
      <c r="M263" s="72" t="s">
        <v>2156</v>
      </c>
    </row>
    <row r="264" spans="1:13" ht="15" customHeight="1">
      <c r="A264" s="68" t="s">
        <v>1072</v>
      </c>
      <c r="B264" s="109" t="s">
        <v>60</v>
      </c>
      <c r="C264" s="103"/>
      <c r="D264" s="142">
        <v>0.68340000000000001</v>
      </c>
      <c r="E264" s="140">
        <v>2.09</v>
      </c>
      <c r="F264" s="133">
        <f t="shared" si="4"/>
        <v>0</v>
      </c>
      <c r="G264" s="107">
        <v>30000</v>
      </c>
      <c r="H264" s="105"/>
      <c r="I264" s="72" t="s">
        <v>2216</v>
      </c>
      <c r="J264" s="105"/>
      <c r="K264" s="72">
        <v>1.31</v>
      </c>
      <c r="L264" s="135">
        <v>0.8</v>
      </c>
      <c r="M264" s="72" t="s">
        <v>2156</v>
      </c>
    </row>
    <row r="265" spans="1:13" ht="15" customHeight="1">
      <c r="A265" s="68" t="s">
        <v>1073</v>
      </c>
      <c r="B265" s="109" t="s">
        <v>60</v>
      </c>
      <c r="C265" s="103"/>
      <c r="D265" s="142">
        <v>1.101</v>
      </c>
      <c r="E265" s="140">
        <v>2.99</v>
      </c>
      <c r="F265" s="133">
        <f t="shared" si="4"/>
        <v>0</v>
      </c>
      <c r="G265" s="107">
        <v>30000</v>
      </c>
      <c r="H265" s="105"/>
      <c r="I265" s="72" t="s">
        <v>2216</v>
      </c>
      <c r="J265" s="105"/>
      <c r="K265" s="72">
        <v>1.31</v>
      </c>
      <c r="L265" s="135">
        <v>0.8</v>
      </c>
      <c r="M265" s="72" t="s">
        <v>2156</v>
      </c>
    </row>
    <row r="266" spans="1:13" ht="15" customHeight="1">
      <c r="A266" s="68" t="s">
        <v>1074</v>
      </c>
      <c r="B266" s="109" t="s">
        <v>60</v>
      </c>
      <c r="C266" s="103"/>
      <c r="D266" s="142">
        <v>1.5989</v>
      </c>
      <c r="E266" s="140">
        <v>3.44</v>
      </c>
      <c r="F266" s="133">
        <f t="shared" si="4"/>
        <v>0</v>
      </c>
      <c r="G266" s="107">
        <v>34434.89</v>
      </c>
      <c r="H266" s="105"/>
      <c r="I266" s="72" t="s">
        <v>2216</v>
      </c>
      <c r="J266" s="105"/>
      <c r="K266" s="72">
        <v>1.31</v>
      </c>
      <c r="L266" s="135">
        <v>0.8</v>
      </c>
      <c r="M266" s="72" t="s">
        <v>2156</v>
      </c>
    </row>
    <row r="267" spans="1:13" s="66" customFormat="1" ht="15" customHeight="1">
      <c r="A267" s="68" t="s">
        <v>1075</v>
      </c>
      <c r="B267" s="109" t="s">
        <v>181</v>
      </c>
      <c r="C267" s="103"/>
      <c r="D267" s="142">
        <v>0.70179999999999998</v>
      </c>
      <c r="E267" s="140">
        <v>2.37</v>
      </c>
      <c r="F267" s="133">
        <f t="shared" si="4"/>
        <v>0</v>
      </c>
      <c r="G267" s="107">
        <v>30000</v>
      </c>
      <c r="H267" s="105"/>
      <c r="I267" s="72" t="s">
        <v>2216</v>
      </c>
      <c r="J267" s="105"/>
      <c r="K267" s="72">
        <v>1.31</v>
      </c>
      <c r="L267" s="135">
        <v>0.8</v>
      </c>
      <c r="M267" s="72" t="s">
        <v>2156</v>
      </c>
    </row>
    <row r="268" spans="1:13" ht="15" customHeight="1">
      <c r="A268" s="68" t="s">
        <v>1076</v>
      </c>
      <c r="B268" s="109" t="s">
        <v>181</v>
      </c>
      <c r="C268" s="103"/>
      <c r="D268" s="142">
        <v>0.97550000000000003</v>
      </c>
      <c r="E268" s="140">
        <v>3.35</v>
      </c>
      <c r="F268" s="133">
        <f t="shared" si="4"/>
        <v>0</v>
      </c>
      <c r="G268" s="107">
        <v>30000</v>
      </c>
      <c r="H268" s="105"/>
      <c r="I268" s="72" t="s">
        <v>2216</v>
      </c>
      <c r="J268" s="105"/>
      <c r="K268" s="72">
        <v>1.31</v>
      </c>
      <c r="L268" s="135">
        <v>0.8</v>
      </c>
      <c r="M268" s="72" t="s">
        <v>2156</v>
      </c>
    </row>
    <row r="269" spans="1:13" ht="15" customHeight="1">
      <c r="A269" s="68" t="s">
        <v>1077</v>
      </c>
      <c r="B269" s="109" t="s">
        <v>181</v>
      </c>
      <c r="C269" s="103"/>
      <c r="D269" s="142">
        <v>1.4985999999999999</v>
      </c>
      <c r="E269" s="140">
        <v>5.3</v>
      </c>
      <c r="F269" s="133">
        <f t="shared" si="4"/>
        <v>0</v>
      </c>
      <c r="G269" s="107">
        <v>41324.79</v>
      </c>
      <c r="H269" s="105"/>
      <c r="I269" s="72" t="s">
        <v>2216</v>
      </c>
      <c r="J269" s="105"/>
      <c r="K269" s="72">
        <v>1.31</v>
      </c>
      <c r="L269" s="135">
        <v>0.8</v>
      </c>
      <c r="M269" s="72" t="s">
        <v>2156</v>
      </c>
    </row>
    <row r="270" spans="1:13" ht="15" customHeight="1">
      <c r="A270" s="68" t="s">
        <v>1078</v>
      </c>
      <c r="B270" s="109" t="s">
        <v>181</v>
      </c>
      <c r="C270" s="103"/>
      <c r="D270" s="142">
        <v>2.3856999999999999</v>
      </c>
      <c r="E270" s="140">
        <v>7.36</v>
      </c>
      <c r="F270" s="133">
        <f t="shared" si="4"/>
        <v>0</v>
      </c>
      <c r="G270" s="107">
        <v>61126.720000000001</v>
      </c>
      <c r="H270" s="105"/>
      <c r="I270" s="72" t="s">
        <v>2216</v>
      </c>
      <c r="J270" s="105"/>
      <c r="K270" s="72">
        <v>1.31</v>
      </c>
      <c r="L270" s="135">
        <v>0.8</v>
      </c>
      <c r="M270" s="72" t="s">
        <v>2156</v>
      </c>
    </row>
    <row r="271" spans="1:13" s="66" customFormat="1" ht="15" customHeight="1">
      <c r="A271" s="68" t="s">
        <v>1079</v>
      </c>
      <c r="B271" s="109" t="s">
        <v>182</v>
      </c>
      <c r="C271" s="103"/>
      <c r="D271" s="142">
        <v>0.73909999999999998</v>
      </c>
      <c r="E271" s="140">
        <v>2.4300000000000002</v>
      </c>
      <c r="F271" s="133">
        <f t="shared" si="4"/>
        <v>0</v>
      </c>
      <c r="G271" s="107">
        <v>30000</v>
      </c>
      <c r="H271" s="105"/>
      <c r="I271" s="72" t="s">
        <v>2216</v>
      </c>
      <c r="J271" s="105"/>
      <c r="K271" s="72">
        <v>1.31</v>
      </c>
      <c r="L271" s="135">
        <v>0.8</v>
      </c>
      <c r="M271" s="72" t="s">
        <v>2156</v>
      </c>
    </row>
    <row r="272" spans="1:13" ht="15" customHeight="1">
      <c r="A272" s="68" t="s">
        <v>1080</v>
      </c>
      <c r="B272" s="109" t="s">
        <v>182</v>
      </c>
      <c r="C272" s="103"/>
      <c r="D272" s="142">
        <v>0.93400000000000005</v>
      </c>
      <c r="E272" s="140">
        <v>2.66</v>
      </c>
      <c r="F272" s="133">
        <f t="shared" si="4"/>
        <v>0</v>
      </c>
      <c r="G272" s="107">
        <v>30000</v>
      </c>
      <c r="H272" s="105"/>
      <c r="I272" s="72" t="s">
        <v>2216</v>
      </c>
      <c r="J272" s="105"/>
      <c r="K272" s="72">
        <v>1.31</v>
      </c>
      <c r="L272" s="135">
        <v>0.8</v>
      </c>
      <c r="M272" s="72" t="s">
        <v>2156</v>
      </c>
    </row>
    <row r="273" spans="1:13" ht="15" customHeight="1">
      <c r="A273" s="68" t="s">
        <v>1081</v>
      </c>
      <c r="B273" s="109" t="s">
        <v>182</v>
      </c>
      <c r="C273" s="103"/>
      <c r="D273" s="142">
        <v>1.3835</v>
      </c>
      <c r="E273" s="140">
        <v>4.3499999999999996</v>
      </c>
      <c r="F273" s="133">
        <f t="shared" si="4"/>
        <v>0</v>
      </c>
      <c r="G273" s="107">
        <v>36403.81</v>
      </c>
      <c r="H273" s="105"/>
      <c r="I273" s="72" t="s">
        <v>2216</v>
      </c>
      <c r="J273" s="105"/>
      <c r="K273" s="72">
        <v>1.31</v>
      </c>
      <c r="L273" s="135">
        <v>0.8</v>
      </c>
      <c r="M273" s="72" t="s">
        <v>2156</v>
      </c>
    </row>
    <row r="274" spans="1:13" ht="15" customHeight="1">
      <c r="A274" s="68" t="s">
        <v>1082</v>
      </c>
      <c r="B274" s="109" t="s">
        <v>182</v>
      </c>
      <c r="C274" s="103"/>
      <c r="D274" s="142">
        <v>2.1337000000000002</v>
      </c>
      <c r="E274" s="140">
        <v>5.21</v>
      </c>
      <c r="F274" s="133">
        <f t="shared" si="4"/>
        <v>0</v>
      </c>
      <c r="G274" s="107">
        <v>75486.84</v>
      </c>
      <c r="H274" s="105"/>
      <c r="I274" s="72" t="s">
        <v>2216</v>
      </c>
      <c r="J274" s="105"/>
      <c r="K274" s="72">
        <v>1.31</v>
      </c>
      <c r="L274" s="135">
        <v>0.8</v>
      </c>
      <c r="M274" s="72" t="s">
        <v>2156</v>
      </c>
    </row>
    <row r="275" spans="1:13" s="66" customFormat="1" ht="15" customHeight="1">
      <c r="A275" s="68" t="s">
        <v>1083</v>
      </c>
      <c r="B275" s="109" t="s">
        <v>183</v>
      </c>
      <c r="C275" s="103"/>
      <c r="D275" s="142">
        <v>0.51119999999999999</v>
      </c>
      <c r="E275" s="140">
        <v>1.8</v>
      </c>
      <c r="F275" s="133">
        <f t="shared" si="4"/>
        <v>0</v>
      </c>
      <c r="G275" s="107">
        <v>30000</v>
      </c>
      <c r="H275" s="105"/>
      <c r="I275" s="72" t="s">
        <v>2216</v>
      </c>
      <c r="J275" s="105"/>
      <c r="K275" s="72">
        <v>1.31</v>
      </c>
      <c r="L275" s="135">
        <v>0.8</v>
      </c>
      <c r="M275" s="72" t="s">
        <v>2156</v>
      </c>
    </row>
    <row r="276" spans="1:13" ht="15" customHeight="1">
      <c r="A276" s="68" t="s">
        <v>1084</v>
      </c>
      <c r="B276" s="109" t="s">
        <v>183</v>
      </c>
      <c r="C276" s="103"/>
      <c r="D276" s="142">
        <v>0.85809999999999997</v>
      </c>
      <c r="E276" s="140">
        <v>2.38</v>
      </c>
      <c r="F276" s="133">
        <f t="shared" si="4"/>
        <v>0</v>
      </c>
      <c r="G276" s="107">
        <v>30000</v>
      </c>
      <c r="H276" s="105"/>
      <c r="I276" s="72" t="s">
        <v>2216</v>
      </c>
      <c r="J276" s="105"/>
      <c r="K276" s="72">
        <v>1.31</v>
      </c>
      <c r="L276" s="135">
        <v>0.8</v>
      </c>
      <c r="M276" s="72" t="s">
        <v>2156</v>
      </c>
    </row>
    <row r="277" spans="1:13" ht="15" customHeight="1">
      <c r="A277" s="68" t="s">
        <v>1085</v>
      </c>
      <c r="B277" s="109" t="s">
        <v>183</v>
      </c>
      <c r="C277" s="103"/>
      <c r="D277" s="142">
        <v>1.1528</v>
      </c>
      <c r="E277" s="140">
        <v>3.27</v>
      </c>
      <c r="F277" s="133">
        <f t="shared" si="4"/>
        <v>0</v>
      </c>
      <c r="G277" s="107">
        <v>34239.97</v>
      </c>
      <c r="H277" s="105"/>
      <c r="I277" s="72" t="s">
        <v>2216</v>
      </c>
      <c r="J277" s="105"/>
      <c r="K277" s="72">
        <v>1.31</v>
      </c>
      <c r="L277" s="135">
        <v>0.8</v>
      </c>
      <c r="M277" s="72" t="s">
        <v>2156</v>
      </c>
    </row>
    <row r="278" spans="1:13" ht="15" customHeight="1">
      <c r="A278" s="68" t="s">
        <v>1086</v>
      </c>
      <c r="B278" s="109" t="s">
        <v>183</v>
      </c>
      <c r="C278" s="103"/>
      <c r="D278" s="142">
        <v>2.1979000000000002</v>
      </c>
      <c r="E278" s="140">
        <v>6.93</v>
      </c>
      <c r="F278" s="133">
        <f t="shared" si="4"/>
        <v>0</v>
      </c>
      <c r="G278" s="107">
        <v>52538.98</v>
      </c>
      <c r="H278" s="105"/>
      <c r="I278" s="72" t="s">
        <v>2216</v>
      </c>
      <c r="J278" s="105"/>
      <c r="K278" s="72">
        <v>1.31</v>
      </c>
      <c r="L278" s="135">
        <v>0.8</v>
      </c>
      <c r="M278" s="72" t="s">
        <v>2156</v>
      </c>
    </row>
    <row r="279" spans="1:13" s="66" customFormat="1" ht="15" customHeight="1">
      <c r="A279" s="68" t="s">
        <v>1087</v>
      </c>
      <c r="B279" s="109" t="s">
        <v>61</v>
      </c>
      <c r="C279" s="103"/>
      <c r="D279" s="142">
        <v>0.30049999999999999</v>
      </c>
      <c r="E279" s="140">
        <v>1.37</v>
      </c>
      <c r="F279" s="133">
        <f t="shared" si="4"/>
        <v>0</v>
      </c>
      <c r="G279" s="107">
        <v>30000</v>
      </c>
      <c r="H279" s="105"/>
      <c r="I279" s="72" t="s">
        <v>2216</v>
      </c>
      <c r="J279" s="105"/>
      <c r="K279" s="72">
        <v>1.31</v>
      </c>
      <c r="L279" s="135">
        <v>0.8</v>
      </c>
      <c r="M279" s="72" t="s">
        <v>2156</v>
      </c>
    </row>
    <row r="280" spans="1:13" ht="15" customHeight="1">
      <c r="A280" s="68" t="s">
        <v>1088</v>
      </c>
      <c r="B280" s="109" t="s">
        <v>61</v>
      </c>
      <c r="C280" s="103"/>
      <c r="D280" s="142">
        <v>0.54659999999999997</v>
      </c>
      <c r="E280" s="140">
        <v>2.15</v>
      </c>
      <c r="F280" s="133">
        <f t="shared" si="4"/>
        <v>0</v>
      </c>
      <c r="G280" s="107">
        <v>30000</v>
      </c>
      <c r="H280" s="105"/>
      <c r="I280" s="72" t="s">
        <v>2216</v>
      </c>
      <c r="J280" s="105"/>
      <c r="K280" s="72">
        <v>1.31</v>
      </c>
      <c r="L280" s="135">
        <v>0.8</v>
      </c>
      <c r="M280" s="72" t="s">
        <v>2156</v>
      </c>
    </row>
    <row r="281" spans="1:13" ht="15" customHeight="1">
      <c r="A281" s="68" t="s">
        <v>1089</v>
      </c>
      <c r="B281" s="109" t="s">
        <v>61</v>
      </c>
      <c r="C281" s="103"/>
      <c r="D281" s="142">
        <v>1.0179</v>
      </c>
      <c r="E281" s="140">
        <v>3.28</v>
      </c>
      <c r="F281" s="133">
        <f t="shared" si="4"/>
        <v>0</v>
      </c>
      <c r="G281" s="107">
        <v>30000</v>
      </c>
      <c r="H281" s="105"/>
      <c r="I281" s="72" t="s">
        <v>2216</v>
      </c>
      <c r="J281" s="105"/>
      <c r="K281" s="72">
        <v>1.31</v>
      </c>
      <c r="L281" s="135">
        <v>0.8</v>
      </c>
      <c r="M281" s="72" t="s">
        <v>2156</v>
      </c>
    </row>
    <row r="282" spans="1:13" ht="15" customHeight="1">
      <c r="A282" s="68" t="s">
        <v>1090</v>
      </c>
      <c r="B282" s="109" t="s">
        <v>61</v>
      </c>
      <c r="C282" s="103"/>
      <c r="D282" s="142">
        <v>1.4155</v>
      </c>
      <c r="E282" s="140">
        <v>4.87</v>
      </c>
      <c r="F282" s="133">
        <f t="shared" si="4"/>
        <v>0</v>
      </c>
      <c r="G282" s="107">
        <v>30579.16</v>
      </c>
      <c r="H282" s="105"/>
      <c r="I282" s="72" t="s">
        <v>2216</v>
      </c>
      <c r="J282" s="105"/>
      <c r="K282" s="72">
        <v>1.31</v>
      </c>
      <c r="L282" s="135">
        <v>0.8</v>
      </c>
      <c r="M282" s="72" t="s">
        <v>2156</v>
      </c>
    </row>
    <row r="283" spans="1:13" s="66" customFormat="1" ht="15" customHeight="1">
      <c r="A283" s="68" t="s">
        <v>1091</v>
      </c>
      <c r="B283" s="109" t="s">
        <v>62</v>
      </c>
      <c r="C283" s="103"/>
      <c r="D283" s="142">
        <v>3.7414999999999998</v>
      </c>
      <c r="E283" s="140">
        <v>3.94</v>
      </c>
      <c r="F283" s="133">
        <f t="shared" si="4"/>
        <v>0</v>
      </c>
      <c r="G283" s="107">
        <v>62177.73</v>
      </c>
      <c r="H283" s="105"/>
      <c r="I283" s="72" t="s">
        <v>781</v>
      </c>
      <c r="J283" s="105"/>
      <c r="K283" s="147">
        <v>1</v>
      </c>
      <c r="L283" s="135">
        <v>0.8</v>
      </c>
      <c r="M283" s="72" t="s">
        <v>2156</v>
      </c>
    </row>
    <row r="284" spans="1:13" ht="15" customHeight="1">
      <c r="A284" s="68" t="s">
        <v>1092</v>
      </c>
      <c r="B284" s="109" t="s">
        <v>62</v>
      </c>
      <c r="C284" s="103"/>
      <c r="D284" s="142">
        <v>6.3040000000000003</v>
      </c>
      <c r="E284" s="140">
        <v>6.47</v>
      </c>
      <c r="F284" s="133">
        <f t="shared" si="4"/>
        <v>0</v>
      </c>
      <c r="G284" s="107">
        <v>115108.2</v>
      </c>
      <c r="H284" s="105"/>
      <c r="I284" s="72" t="s">
        <v>781</v>
      </c>
      <c r="J284" s="105"/>
      <c r="K284" s="147">
        <v>1</v>
      </c>
      <c r="L284" s="135">
        <v>0.8</v>
      </c>
      <c r="M284" s="72" t="s">
        <v>2156</v>
      </c>
    </row>
    <row r="285" spans="1:13" ht="15" customHeight="1">
      <c r="A285" s="68" t="s">
        <v>1093</v>
      </c>
      <c r="B285" s="109" t="s">
        <v>62</v>
      </c>
      <c r="C285" s="103"/>
      <c r="D285" s="142">
        <v>7.3627000000000002</v>
      </c>
      <c r="E285" s="140">
        <v>7.36</v>
      </c>
      <c r="F285" s="133">
        <f t="shared" si="4"/>
        <v>0</v>
      </c>
      <c r="G285" s="107">
        <v>175661.61</v>
      </c>
      <c r="H285" s="105"/>
      <c r="I285" s="72" t="s">
        <v>781</v>
      </c>
      <c r="J285" s="105"/>
      <c r="K285" s="147">
        <v>1</v>
      </c>
      <c r="L285" s="135">
        <v>0.8</v>
      </c>
      <c r="M285" s="72" t="s">
        <v>2156</v>
      </c>
    </row>
    <row r="286" spans="1:13" ht="15" customHeight="1">
      <c r="A286" s="68" t="s">
        <v>1094</v>
      </c>
      <c r="B286" s="109" t="s">
        <v>62</v>
      </c>
      <c r="C286" s="103"/>
      <c r="D286" s="142">
        <v>16.002199999999998</v>
      </c>
      <c r="E286" s="140">
        <v>25.53</v>
      </c>
      <c r="F286" s="133">
        <f t="shared" si="4"/>
        <v>0</v>
      </c>
      <c r="G286" s="107">
        <v>354647.87</v>
      </c>
      <c r="H286" s="105"/>
      <c r="I286" s="72" t="s">
        <v>781</v>
      </c>
      <c r="J286" s="105"/>
      <c r="K286" s="147">
        <v>1</v>
      </c>
      <c r="L286" s="135">
        <v>0.8</v>
      </c>
      <c r="M286" s="72" t="s">
        <v>2156</v>
      </c>
    </row>
    <row r="287" spans="1:13" s="66" customFormat="1" ht="15" customHeight="1">
      <c r="A287" s="68" t="s">
        <v>1095</v>
      </c>
      <c r="B287" s="109" t="s">
        <v>184</v>
      </c>
      <c r="C287" s="103"/>
      <c r="D287" s="142">
        <v>16.460999999999999</v>
      </c>
      <c r="E287" s="140">
        <v>2.27</v>
      </c>
      <c r="F287" s="133">
        <f t="shared" si="4"/>
        <v>0</v>
      </c>
      <c r="G287" s="107">
        <v>364803.08</v>
      </c>
      <c r="H287" s="105"/>
      <c r="I287" s="72" t="s">
        <v>781</v>
      </c>
      <c r="J287" s="105"/>
      <c r="K287" s="147">
        <v>1</v>
      </c>
      <c r="L287" s="135">
        <v>0.8</v>
      </c>
      <c r="M287" s="72" t="s">
        <v>2156</v>
      </c>
    </row>
    <row r="288" spans="1:13" ht="15" customHeight="1">
      <c r="A288" s="68" t="s">
        <v>1096</v>
      </c>
      <c r="B288" s="109" t="s">
        <v>184</v>
      </c>
      <c r="C288" s="103"/>
      <c r="D288" s="142">
        <v>16.460999999999999</v>
      </c>
      <c r="E288" s="140">
        <v>13.75</v>
      </c>
      <c r="F288" s="133">
        <f t="shared" si="4"/>
        <v>0</v>
      </c>
      <c r="G288" s="107">
        <v>364803.08</v>
      </c>
      <c r="H288" s="105"/>
      <c r="I288" s="72" t="s">
        <v>781</v>
      </c>
      <c r="J288" s="105"/>
      <c r="K288" s="147">
        <v>1</v>
      </c>
      <c r="L288" s="135">
        <v>0.8</v>
      </c>
      <c r="M288" s="72" t="s">
        <v>2156</v>
      </c>
    </row>
    <row r="289" spans="1:13" ht="15" customHeight="1">
      <c r="A289" s="68" t="s">
        <v>1097</v>
      </c>
      <c r="B289" s="109" t="s">
        <v>184</v>
      </c>
      <c r="C289" s="103"/>
      <c r="D289" s="142">
        <v>26.324400000000001</v>
      </c>
      <c r="E289" s="140">
        <v>26.55</v>
      </c>
      <c r="F289" s="133">
        <f t="shared" si="4"/>
        <v>0</v>
      </c>
      <c r="G289" s="107">
        <v>431234.07</v>
      </c>
      <c r="H289" s="105"/>
      <c r="I289" s="72" t="s">
        <v>781</v>
      </c>
      <c r="J289" s="105"/>
      <c r="K289" s="147">
        <v>1</v>
      </c>
      <c r="L289" s="135">
        <v>0.8</v>
      </c>
      <c r="M289" s="72" t="s">
        <v>2156</v>
      </c>
    </row>
    <row r="290" spans="1:13" ht="15" customHeight="1">
      <c r="A290" s="68" t="s">
        <v>1098</v>
      </c>
      <c r="B290" s="109" t="s">
        <v>184</v>
      </c>
      <c r="C290" s="103"/>
      <c r="D290" s="142">
        <v>30.2669</v>
      </c>
      <c r="E290" s="140">
        <v>35.08</v>
      </c>
      <c r="F290" s="133">
        <f t="shared" si="4"/>
        <v>0</v>
      </c>
      <c r="G290" s="107">
        <v>670373.27</v>
      </c>
      <c r="H290" s="105"/>
      <c r="I290" s="72" t="s">
        <v>781</v>
      </c>
      <c r="J290" s="105"/>
      <c r="K290" s="147">
        <v>1</v>
      </c>
      <c r="L290" s="135">
        <v>0.8</v>
      </c>
      <c r="M290" s="72" t="s">
        <v>2156</v>
      </c>
    </row>
    <row r="291" spans="1:13" s="66" customFormat="1" ht="15" customHeight="1">
      <c r="A291" s="68" t="s">
        <v>1099</v>
      </c>
      <c r="B291" s="109" t="s">
        <v>185</v>
      </c>
      <c r="C291" s="103"/>
      <c r="D291" s="142">
        <v>5.2469999999999999</v>
      </c>
      <c r="E291" s="140">
        <v>6.15</v>
      </c>
      <c r="F291" s="133">
        <f t="shared" ref="F291:F354" si="5">IF(I291="Mental Health and Substance Abuse",ROUND(E291,0),0)</f>
        <v>0</v>
      </c>
      <c r="G291" s="107">
        <v>85522.42</v>
      </c>
      <c r="H291" s="105"/>
      <c r="I291" s="72" t="s">
        <v>781</v>
      </c>
      <c r="J291" s="105"/>
      <c r="K291" s="147">
        <v>1</v>
      </c>
      <c r="L291" s="135">
        <v>0.8</v>
      </c>
      <c r="M291" s="72" t="s">
        <v>2156</v>
      </c>
    </row>
    <row r="292" spans="1:13" ht="15" customHeight="1">
      <c r="A292" s="68" t="s">
        <v>1100</v>
      </c>
      <c r="B292" s="109" t="s">
        <v>185</v>
      </c>
      <c r="C292" s="103"/>
      <c r="D292" s="142">
        <v>6.165</v>
      </c>
      <c r="E292" s="140">
        <v>8.18</v>
      </c>
      <c r="F292" s="133">
        <f t="shared" si="5"/>
        <v>0</v>
      </c>
      <c r="G292" s="107">
        <v>103059.18</v>
      </c>
      <c r="H292" s="105"/>
      <c r="I292" s="72" t="s">
        <v>781</v>
      </c>
      <c r="J292" s="105"/>
      <c r="K292" s="147">
        <v>1</v>
      </c>
      <c r="L292" s="135">
        <v>0.8</v>
      </c>
      <c r="M292" s="72" t="s">
        <v>2156</v>
      </c>
    </row>
    <row r="293" spans="1:13" ht="15" customHeight="1">
      <c r="A293" s="68" t="s">
        <v>1101</v>
      </c>
      <c r="B293" s="109" t="s">
        <v>185</v>
      </c>
      <c r="C293" s="103"/>
      <c r="D293" s="142">
        <v>8.1271000000000004</v>
      </c>
      <c r="E293" s="140">
        <v>10.74</v>
      </c>
      <c r="F293" s="133">
        <f t="shared" si="5"/>
        <v>0</v>
      </c>
      <c r="G293" s="107">
        <v>155359.89000000001</v>
      </c>
      <c r="H293" s="105"/>
      <c r="I293" s="72" t="s">
        <v>781</v>
      </c>
      <c r="J293" s="105"/>
      <c r="K293" s="147">
        <v>1</v>
      </c>
      <c r="L293" s="135">
        <v>0.8</v>
      </c>
      <c r="M293" s="72" t="s">
        <v>2156</v>
      </c>
    </row>
    <row r="294" spans="1:13" ht="15" customHeight="1">
      <c r="A294" s="68" t="s">
        <v>1102</v>
      </c>
      <c r="B294" s="109" t="s">
        <v>185</v>
      </c>
      <c r="C294" s="103"/>
      <c r="D294" s="142">
        <v>13.3062</v>
      </c>
      <c r="E294" s="140">
        <v>24.51</v>
      </c>
      <c r="F294" s="133">
        <f t="shared" si="5"/>
        <v>0</v>
      </c>
      <c r="G294" s="107">
        <v>237264.5</v>
      </c>
      <c r="H294" s="105"/>
      <c r="I294" s="72" t="s">
        <v>781</v>
      </c>
      <c r="J294" s="105"/>
      <c r="K294" s="147">
        <v>1</v>
      </c>
      <c r="L294" s="135">
        <v>0.8</v>
      </c>
      <c r="M294" s="72" t="s">
        <v>2156</v>
      </c>
    </row>
    <row r="295" spans="1:13" s="66" customFormat="1" ht="15" customHeight="1">
      <c r="A295" s="68" t="s">
        <v>1103</v>
      </c>
      <c r="B295" s="109" t="s">
        <v>186</v>
      </c>
      <c r="C295" s="103"/>
      <c r="D295" s="142">
        <v>3.8574000000000002</v>
      </c>
      <c r="E295" s="140">
        <v>4.8899999999999997</v>
      </c>
      <c r="F295" s="133">
        <f t="shared" si="5"/>
        <v>0</v>
      </c>
      <c r="G295" s="107">
        <v>74462.33</v>
      </c>
      <c r="H295" s="105"/>
      <c r="I295" s="72" t="s">
        <v>781</v>
      </c>
      <c r="J295" s="105"/>
      <c r="K295" s="147">
        <v>1</v>
      </c>
      <c r="L295" s="135">
        <v>0.8</v>
      </c>
      <c r="M295" s="72" t="s">
        <v>2156</v>
      </c>
    </row>
    <row r="296" spans="1:13" ht="15" customHeight="1">
      <c r="A296" s="68" t="s">
        <v>1104</v>
      </c>
      <c r="B296" s="109" t="s">
        <v>186</v>
      </c>
      <c r="C296" s="103"/>
      <c r="D296" s="142">
        <v>3.8574000000000002</v>
      </c>
      <c r="E296" s="140">
        <v>6.8</v>
      </c>
      <c r="F296" s="133">
        <f t="shared" si="5"/>
        <v>0</v>
      </c>
      <c r="G296" s="107">
        <v>87453.53</v>
      </c>
      <c r="H296" s="105"/>
      <c r="I296" s="72" t="s">
        <v>781</v>
      </c>
      <c r="J296" s="105"/>
      <c r="K296" s="147">
        <v>1</v>
      </c>
      <c r="L296" s="135">
        <v>0.8</v>
      </c>
      <c r="M296" s="72" t="s">
        <v>2156</v>
      </c>
    </row>
    <row r="297" spans="1:13" ht="15" customHeight="1">
      <c r="A297" s="68" t="s">
        <v>1105</v>
      </c>
      <c r="B297" s="109" t="s">
        <v>186</v>
      </c>
      <c r="C297" s="103"/>
      <c r="D297" s="142">
        <v>6.0807000000000002</v>
      </c>
      <c r="E297" s="140">
        <v>9.07</v>
      </c>
      <c r="F297" s="133">
        <f t="shared" si="5"/>
        <v>0</v>
      </c>
      <c r="G297" s="107">
        <v>111568.28</v>
      </c>
      <c r="H297" s="105"/>
      <c r="I297" s="72" t="s">
        <v>781</v>
      </c>
      <c r="J297" s="105"/>
      <c r="K297" s="147">
        <v>1</v>
      </c>
      <c r="L297" s="135">
        <v>0.8</v>
      </c>
      <c r="M297" s="72" t="s">
        <v>2156</v>
      </c>
    </row>
    <row r="298" spans="1:13" ht="15" customHeight="1">
      <c r="A298" s="68" t="s">
        <v>1106</v>
      </c>
      <c r="B298" s="109" t="s">
        <v>186</v>
      </c>
      <c r="C298" s="103"/>
      <c r="D298" s="142">
        <v>10.4915</v>
      </c>
      <c r="E298" s="140">
        <v>11.78</v>
      </c>
      <c r="F298" s="133">
        <f t="shared" si="5"/>
        <v>0</v>
      </c>
      <c r="G298" s="107">
        <v>246079.54</v>
      </c>
      <c r="H298" s="105"/>
      <c r="I298" s="72" t="s">
        <v>781</v>
      </c>
      <c r="J298" s="105"/>
      <c r="K298" s="147">
        <v>1</v>
      </c>
      <c r="L298" s="135">
        <v>0.8</v>
      </c>
      <c r="M298" s="72" t="s">
        <v>2156</v>
      </c>
    </row>
    <row r="299" spans="1:13" s="66" customFormat="1" ht="15" customHeight="1">
      <c r="A299" s="68" t="s">
        <v>1107</v>
      </c>
      <c r="B299" s="109" t="s">
        <v>187</v>
      </c>
      <c r="C299" s="103"/>
      <c r="D299" s="142">
        <v>4.4419000000000004</v>
      </c>
      <c r="E299" s="140">
        <v>7.61</v>
      </c>
      <c r="F299" s="133">
        <f t="shared" si="5"/>
        <v>0</v>
      </c>
      <c r="G299" s="107">
        <v>88458.43</v>
      </c>
      <c r="H299" s="105"/>
      <c r="I299" s="72" t="s">
        <v>781</v>
      </c>
      <c r="J299" s="105"/>
      <c r="K299" s="147">
        <v>1</v>
      </c>
      <c r="L299" s="135">
        <v>0.8</v>
      </c>
      <c r="M299" s="72" t="s">
        <v>2156</v>
      </c>
    </row>
    <row r="300" spans="1:13" ht="15" customHeight="1">
      <c r="A300" s="68" t="s">
        <v>1108</v>
      </c>
      <c r="B300" s="109" t="s">
        <v>187</v>
      </c>
      <c r="C300" s="103"/>
      <c r="D300" s="142">
        <v>4.4419000000000004</v>
      </c>
      <c r="E300" s="140">
        <v>9.01</v>
      </c>
      <c r="F300" s="133">
        <f t="shared" si="5"/>
        <v>0</v>
      </c>
      <c r="G300" s="107">
        <v>94321.93</v>
      </c>
      <c r="H300" s="105"/>
      <c r="I300" s="72" t="s">
        <v>781</v>
      </c>
      <c r="J300" s="105"/>
      <c r="K300" s="147">
        <v>1</v>
      </c>
      <c r="L300" s="135">
        <v>0.8</v>
      </c>
      <c r="M300" s="72" t="s">
        <v>2156</v>
      </c>
    </row>
    <row r="301" spans="1:13" ht="15" customHeight="1">
      <c r="A301" s="68" t="s">
        <v>1109</v>
      </c>
      <c r="B301" s="109" t="s">
        <v>187</v>
      </c>
      <c r="C301" s="103"/>
      <c r="D301" s="142">
        <v>5.5777999999999999</v>
      </c>
      <c r="E301" s="140">
        <v>10.44</v>
      </c>
      <c r="F301" s="133">
        <f t="shared" si="5"/>
        <v>0</v>
      </c>
      <c r="G301" s="107">
        <v>95806.19</v>
      </c>
      <c r="H301" s="105"/>
      <c r="I301" s="72" t="s">
        <v>781</v>
      </c>
      <c r="J301" s="105"/>
      <c r="K301" s="147">
        <v>1</v>
      </c>
      <c r="L301" s="135">
        <v>0.8</v>
      </c>
      <c r="M301" s="72" t="s">
        <v>2156</v>
      </c>
    </row>
    <row r="302" spans="1:13" ht="15" customHeight="1">
      <c r="A302" s="68" t="s">
        <v>1110</v>
      </c>
      <c r="B302" s="109" t="s">
        <v>187</v>
      </c>
      <c r="C302" s="103"/>
      <c r="D302" s="142">
        <v>8.6868999999999996</v>
      </c>
      <c r="E302" s="140">
        <v>12.4</v>
      </c>
      <c r="F302" s="133">
        <f t="shared" si="5"/>
        <v>0</v>
      </c>
      <c r="G302" s="107">
        <v>165146.87</v>
      </c>
      <c r="H302" s="105"/>
      <c r="I302" s="72" t="s">
        <v>781</v>
      </c>
      <c r="J302" s="105"/>
      <c r="K302" s="147">
        <v>1</v>
      </c>
      <c r="L302" s="135">
        <v>0.8</v>
      </c>
      <c r="M302" s="72" t="s">
        <v>2156</v>
      </c>
    </row>
    <row r="303" spans="1:13" s="66" customFormat="1" ht="15" customHeight="1">
      <c r="A303" s="68" t="s">
        <v>1111</v>
      </c>
      <c r="B303" s="109" t="s">
        <v>188</v>
      </c>
      <c r="C303" s="103"/>
      <c r="D303" s="142">
        <v>3.0005000000000002</v>
      </c>
      <c r="E303" s="140">
        <v>5.34</v>
      </c>
      <c r="F303" s="133">
        <f t="shared" si="5"/>
        <v>0</v>
      </c>
      <c r="G303" s="107">
        <v>56692.43</v>
      </c>
      <c r="H303" s="105"/>
      <c r="I303" s="72" t="s">
        <v>781</v>
      </c>
      <c r="J303" s="105"/>
      <c r="K303" s="147">
        <v>1</v>
      </c>
      <c r="L303" s="135">
        <v>0.8</v>
      </c>
      <c r="M303" s="72" t="s">
        <v>2156</v>
      </c>
    </row>
    <row r="304" spans="1:13" ht="15" customHeight="1">
      <c r="A304" s="68" t="s">
        <v>1112</v>
      </c>
      <c r="B304" s="109" t="s">
        <v>188</v>
      </c>
      <c r="C304" s="103"/>
      <c r="D304" s="142">
        <v>3.5569999999999999</v>
      </c>
      <c r="E304" s="140">
        <v>6.47</v>
      </c>
      <c r="F304" s="133">
        <f t="shared" si="5"/>
        <v>0</v>
      </c>
      <c r="G304" s="107">
        <v>70385.73</v>
      </c>
      <c r="H304" s="105"/>
      <c r="I304" s="72" t="s">
        <v>781</v>
      </c>
      <c r="J304" s="105"/>
      <c r="K304" s="147">
        <v>1</v>
      </c>
      <c r="L304" s="135">
        <v>0.8</v>
      </c>
      <c r="M304" s="72" t="s">
        <v>2156</v>
      </c>
    </row>
    <row r="305" spans="1:13" ht="15" customHeight="1">
      <c r="A305" s="68" t="s">
        <v>1113</v>
      </c>
      <c r="B305" s="109" t="s">
        <v>188</v>
      </c>
      <c r="C305" s="103"/>
      <c r="D305" s="142">
        <v>5.4752000000000001</v>
      </c>
      <c r="E305" s="140">
        <v>10.38</v>
      </c>
      <c r="F305" s="133">
        <f t="shared" si="5"/>
        <v>0</v>
      </c>
      <c r="G305" s="107">
        <v>113142.99</v>
      </c>
      <c r="H305" s="105"/>
      <c r="I305" s="72" t="s">
        <v>781</v>
      </c>
      <c r="J305" s="105"/>
      <c r="K305" s="147">
        <v>1</v>
      </c>
      <c r="L305" s="135">
        <v>0.8</v>
      </c>
      <c r="M305" s="72" t="s">
        <v>2156</v>
      </c>
    </row>
    <row r="306" spans="1:13" ht="15" customHeight="1">
      <c r="A306" s="68" t="s">
        <v>1114</v>
      </c>
      <c r="B306" s="109" t="s">
        <v>188</v>
      </c>
      <c r="C306" s="103"/>
      <c r="D306" s="142">
        <v>7.6958000000000002</v>
      </c>
      <c r="E306" s="140">
        <v>10.38</v>
      </c>
      <c r="F306" s="133">
        <f t="shared" si="5"/>
        <v>0</v>
      </c>
      <c r="G306" s="107">
        <v>176266.39</v>
      </c>
      <c r="H306" s="105"/>
      <c r="I306" s="72" t="s">
        <v>781</v>
      </c>
      <c r="J306" s="105"/>
      <c r="K306" s="147">
        <v>1</v>
      </c>
      <c r="L306" s="135">
        <v>0.8</v>
      </c>
      <c r="M306" s="72" t="s">
        <v>2156</v>
      </c>
    </row>
    <row r="307" spans="1:13" s="66" customFormat="1" ht="15" customHeight="1">
      <c r="A307" s="68" t="s">
        <v>1115</v>
      </c>
      <c r="B307" s="109" t="s">
        <v>2194</v>
      </c>
      <c r="C307" s="103"/>
      <c r="D307" s="142">
        <v>2.4765000000000001</v>
      </c>
      <c r="E307" s="140">
        <v>2.99</v>
      </c>
      <c r="F307" s="133">
        <f t="shared" si="5"/>
        <v>0</v>
      </c>
      <c r="G307" s="107">
        <v>49976.51</v>
      </c>
      <c r="H307" s="105"/>
      <c r="I307" s="72" t="s">
        <v>781</v>
      </c>
      <c r="J307" s="105"/>
      <c r="K307" s="147">
        <v>1</v>
      </c>
      <c r="L307" s="135">
        <v>0.8</v>
      </c>
      <c r="M307" s="72" t="s">
        <v>2156</v>
      </c>
    </row>
    <row r="308" spans="1:13" ht="15" customHeight="1">
      <c r="A308" s="68" t="s">
        <v>1116</v>
      </c>
      <c r="B308" s="109" t="s">
        <v>2194</v>
      </c>
      <c r="C308" s="103"/>
      <c r="D308" s="142">
        <v>2.4765000000000001</v>
      </c>
      <c r="E308" s="140">
        <v>3.44</v>
      </c>
      <c r="F308" s="133">
        <f t="shared" si="5"/>
        <v>0</v>
      </c>
      <c r="G308" s="107">
        <v>49976.51</v>
      </c>
      <c r="H308" s="105"/>
      <c r="I308" s="72" t="s">
        <v>781</v>
      </c>
      <c r="J308" s="105"/>
      <c r="K308" s="147">
        <v>1</v>
      </c>
      <c r="L308" s="135">
        <v>0.8</v>
      </c>
      <c r="M308" s="72" t="s">
        <v>2156</v>
      </c>
    </row>
    <row r="309" spans="1:13" ht="15" customHeight="1">
      <c r="A309" s="68" t="s">
        <v>1117</v>
      </c>
      <c r="B309" s="109" t="s">
        <v>2194</v>
      </c>
      <c r="C309" s="103"/>
      <c r="D309" s="142">
        <v>5.7294999999999998</v>
      </c>
      <c r="E309" s="140">
        <v>6.84</v>
      </c>
      <c r="F309" s="133">
        <f t="shared" si="5"/>
        <v>0</v>
      </c>
      <c r="G309" s="107">
        <v>123547.95</v>
      </c>
      <c r="H309" s="105"/>
      <c r="I309" s="72" t="s">
        <v>781</v>
      </c>
      <c r="J309" s="105"/>
      <c r="K309" s="147">
        <v>1</v>
      </c>
      <c r="L309" s="135">
        <v>0.8</v>
      </c>
      <c r="M309" s="72" t="s">
        <v>2156</v>
      </c>
    </row>
    <row r="310" spans="1:13" ht="15" customHeight="1">
      <c r="A310" s="68" t="s">
        <v>1118</v>
      </c>
      <c r="B310" s="109" t="s">
        <v>2194</v>
      </c>
      <c r="C310" s="103"/>
      <c r="D310" s="142">
        <v>8.1318000000000001</v>
      </c>
      <c r="E310" s="140">
        <v>7.72</v>
      </c>
      <c r="F310" s="133">
        <f t="shared" si="5"/>
        <v>0</v>
      </c>
      <c r="G310" s="107">
        <v>178456.14</v>
      </c>
      <c r="H310" s="105"/>
      <c r="I310" s="72" t="s">
        <v>781</v>
      </c>
      <c r="J310" s="105"/>
      <c r="K310" s="147">
        <v>1</v>
      </c>
      <c r="L310" s="135">
        <v>0.8</v>
      </c>
      <c r="M310" s="72" t="s">
        <v>2156</v>
      </c>
    </row>
    <row r="311" spans="1:13" s="66" customFormat="1" ht="15" customHeight="1">
      <c r="A311" s="68" t="s">
        <v>1119</v>
      </c>
      <c r="B311" s="109" t="s">
        <v>63</v>
      </c>
      <c r="C311" s="103"/>
      <c r="D311" s="142">
        <v>3.1021000000000001</v>
      </c>
      <c r="E311" s="140">
        <v>2.74</v>
      </c>
      <c r="F311" s="133">
        <f t="shared" si="5"/>
        <v>0</v>
      </c>
      <c r="G311" s="107">
        <v>59407.42</v>
      </c>
      <c r="H311" s="105"/>
      <c r="I311" s="72" t="s">
        <v>771</v>
      </c>
      <c r="J311" s="105"/>
      <c r="K311" s="147">
        <v>1</v>
      </c>
      <c r="L311" s="135">
        <v>0.8</v>
      </c>
      <c r="M311" s="72" t="s">
        <v>2156</v>
      </c>
    </row>
    <row r="312" spans="1:13" ht="15" customHeight="1">
      <c r="A312" s="68" t="s">
        <v>1120</v>
      </c>
      <c r="B312" s="109" t="s">
        <v>63</v>
      </c>
      <c r="C312" s="103"/>
      <c r="D312" s="142">
        <v>3.9077000000000002</v>
      </c>
      <c r="E312" s="140">
        <v>2.74</v>
      </c>
      <c r="F312" s="133">
        <f t="shared" si="5"/>
        <v>0</v>
      </c>
      <c r="G312" s="107">
        <v>76721.570000000007</v>
      </c>
      <c r="H312" s="105"/>
      <c r="I312" s="72" t="s">
        <v>771</v>
      </c>
      <c r="J312" s="105"/>
      <c r="K312" s="147">
        <v>1</v>
      </c>
      <c r="L312" s="135">
        <v>0.8</v>
      </c>
      <c r="M312" s="72" t="s">
        <v>2156</v>
      </c>
    </row>
    <row r="313" spans="1:13" ht="15" customHeight="1">
      <c r="A313" s="68" t="s">
        <v>1121</v>
      </c>
      <c r="B313" s="109" t="s">
        <v>63</v>
      </c>
      <c r="C313" s="103"/>
      <c r="D313" s="142">
        <v>4.9840999999999998</v>
      </c>
      <c r="E313" s="140">
        <v>5.1100000000000003</v>
      </c>
      <c r="F313" s="133">
        <f t="shared" si="5"/>
        <v>0</v>
      </c>
      <c r="G313" s="107">
        <v>106080.31</v>
      </c>
      <c r="H313" s="105"/>
      <c r="I313" s="72" t="s">
        <v>771</v>
      </c>
      <c r="J313" s="105"/>
      <c r="K313" s="147">
        <v>1</v>
      </c>
      <c r="L313" s="135">
        <v>0.8</v>
      </c>
      <c r="M313" s="72" t="s">
        <v>2156</v>
      </c>
    </row>
    <row r="314" spans="1:13" ht="15" customHeight="1">
      <c r="A314" s="68" t="s">
        <v>1122</v>
      </c>
      <c r="B314" s="109" t="s">
        <v>63</v>
      </c>
      <c r="C314" s="103"/>
      <c r="D314" s="142">
        <v>7.5434000000000001</v>
      </c>
      <c r="E314" s="140">
        <v>6.85</v>
      </c>
      <c r="F314" s="133">
        <f t="shared" si="5"/>
        <v>0</v>
      </c>
      <c r="G314" s="107">
        <v>224064.33</v>
      </c>
      <c r="H314" s="105"/>
      <c r="I314" s="72" t="s">
        <v>771</v>
      </c>
      <c r="J314" s="105"/>
      <c r="K314" s="147">
        <v>1</v>
      </c>
      <c r="L314" s="135">
        <v>0.8</v>
      </c>
      <c r="M314" s="72" t="s">
        <v>2156</v>
      </c>
    </row>
    <row r="315" spans="1:13" s="66" customFormat="1" ht="15" customHeight="1">
      <c r="A315" s="68" t="s">
        <v>1123</v>
      </c>
      <c r="B315" s="109" t="s">
        <v>189</v>
      </c>
      <c r="C315" s="103"/>
      <c r="D315" s="142">
        <v>2.7014</v>
      </c>
      <c r="E315" s="140">
        <v>3.49</v>
      </c>
      <c r="F315" s="133">
        <f t="shared" si="5"/>
        <v>0</v>
      </c>
      <c r="G315" s="107">
        <v>54439.68</v>
      </c>
      <c r="H315" s="105"/>
      <c r="I315" s="72" t="s">
        <v>783</v>
      </c>
      <c r="J315" s="105"/>
      <c r="K315" s="147">
        <v>1</v>
      </c>
      <c r="L315" s="135">
        <v>0.8</v>
      </c>
      <c r="M315" s="139" t="s">
        <v>2156</v>
      </c>
    </row>
    <row r="316" spans="1:13" ht="15" customHeight="1">
      <c r="A316" s="68" t="s">
        <v>1124</v>
      </c>
      <c r="B316" s="109" t="s">
        <v>189</v>
      </c>
      <c r="C316" s="103"/>
      <c r="D316" s="142">
        <v>2.7014</v>
      </c>
      <c r="E316" s="140">
        <v>3.83</v>
      </c>
      <c r="F316" s="133">
        <f t="shared" si="5"/>
        <v>0</v>
      </c>
      <c r="G316" s="107">
        <v>54439.68</v>
      </c>
      <c r="H316" s="105"/>
      <c r="I316" s="72" t="s">
        <v>783</v>
      </c>
      <c r="J316" s="105"/>
      <c r="K316" s="147">
        <v>1</v>
      </c>
      <c r="L316" s="135">
        <v>0.8</v>
      </c>
      <c r="M316" s="72" t="s">
        <v>2156</v>
      </c>
    </row>
    <row r="317" spans="1:13" ht="15" customHeight="1">
      <c r="A317" s="68" t="s">
        <v>1125</v>
      </c>
      <c r="B317" s="109" t="s">
        <v>189</v>
      </c>
      <c r="C317" s="103"/>
      <c r="D317" s="142">
        <v>3.6602999999999999</v>
      </c>
      <c r="E317" s="140">
        <v>8.25</v>
      </c>
      <c r="F317" s="133">
        <f t="shared" si="5"/>
        <v>0</v>
      </c>
      <c r="G317" s="107">
        <v>68530.17</v>
      </c>
      <c r="H317" s="105"/>
      <c r="I317" s="72" t="s">
        <v>783</v>
      </c>
      <c r="J317" s="105"/>
      <c r="K317" s="147">
        <v>1</v>
      </c>
      <c r="L317" s="135">
        <v>0.8</v>
      </c>
      <c r="M317" s="72" t="s">
        <v>2156</v>
      </c>
    </row>
    <row r="318" spans="1:13" ht="15" customHeight="1">
      <c r="A318" s="68" t="s">
        <v>1126</v>
      </c>
      <c r="B318" s="109" t="s">
        <v>189</v>
      </c>
      <c r="C318" s="103"/>
      <c r="D318" s="142">
        <v>5.4585999999999997</v>
      </c>
      <c r="E318" s="140">
        <v>11.22</v>
      </c>
      <c r="F318" s="133">
        <f t="shared" si="5"/>
        <v>0</v>
      </c>
      <c r="G318" s="107">
        <v>121284.25</v>
      </c>
      <c r="H318" s="105"/>
      <c r="I318" s="72" t="s">
        <v>783</v>
      </c>
      <c r="J318" s="105"/>
      <c r="K318" s="147">
        <v>1</v>
      </c>
      <c r="L318" s="135">
        <v>0.8</v>
      </c>
      <c r="M318" s="72" t="s">
        <v>2156</v>
      </c>
    </row>
    <row r="319" spans="1:13" s="66" customFormat="1" ht="15" customHeight="1">
      <c r="A319" s="68" t="s">
        <v>1127</v>
      </c>
      <c r="B319" s="109" t="s">
        <v>190</v>
      </c>
      <c r="C319" s="103"/>
      <c r="D319" s="142">
        <v>1.3021</v>
      </c>
      <c r="E319" s="140">
        <v>2.71</v>
      </c>
      <c r="F319" s="133">
        <f t="shared" si="5"/>
        <v>0</v>
      </c>
      <c r="G319" s="107">
        <v>30000</v>
      </c>
      <c r="H319" s="105"/>
      <c r="I319" s="72" t="s">
        <v>783</v>
      </c>
      <c r="J319" s="105"/>
      <c r="K319" s="147">
        <v>1</v>
      </c>
      <c r="L319" s="135">
        <v>0.8</v>
      </c>
      <c r="M319" s="72" t="s">
        <v>2156</v>
      </c>
    </row>
    <row r="320" spans="1:13" ht="15" customHeight="1">
      <c r="A320" s="68" t="s">
        <v>1128</v>
      </c>
      <c r="B320" s="109" t="s">
        <v>190</v>
      </c>
      <c r="C320" s="103"/>
      <c r="D320" s="142">
        <v>2.1898</v>
      </c>
      <c r="E320" s="140">
        <v>3.05</v>
      </c>
      <c r="F320" s="133">
        <f t="shared" si="5"/>
        <v>0</v>
      </c>
      <c r="G320" s="107">
        <v>38683.480000000003</v>
      </c>
      <c r="H320" s="105"/>
      <c r="I320" s="72" t="s">
        <v>783</v>
      </c>
      <c r="J320" s="105"/>
      <c r="K320" s="147">
        <v>1</v>
      </c>
      <c r="L320" s="135">
        <v>0.8</v>
      </c>
      <c r="M320" s="72" t="s">
        <v>2156</v>
      </c>
    </row>
    <row r="321" spans="1:13" ht="15" customHeight="1">
      <c r="A321" s="68" t="s">
        <v>1129</v>
      </c>
      <c r="B321" s="109" t="s">
        <v>190</v>
      </c>
      <c r="C321" s="103"/>
      <c r="D321" s="142">
        <v>2.7128000000000001</v>
      </c>
      <c r="E321" s="140">
        <v>4.38</v>
      </c>
      <c r="F321" s="133">
        <f t="shared" si="5"/>
        <v>0</v>
      </c>
      <c r="G321" s="107">
        <v>49654.19</v>
      </c>
      <c r="H321" s="105"/>
      <c r="I321" s="72" t="s">
        <v>783</v>
      </c>
      <c r="J321" s="105"/>
      <c r="K321" s="147">
        <v>1</v>
      </c>
      <c r="L321" s="135">
        <v>0.8</v>
      </c>
      <c r="M321" s="72" t="s">
        <v>2156</v>
      </c>
    </row>
    <row r="322" spans="1:13" ht="15" customHeight="1">
      <c r="A322" s="68" t="s">
        <v>1130</v>
      </c>
      <c r="B322" s="109" t="s">
        <v>190</v>
      </c>
      <c r="C322" s="103"/>
      <c r="D322" s="142">
        <v>4.4973000000000001</v>
      </c>
      <c r="E322" s="140">
        <v>8.32</v>
      </c>
      <c r="F322" s="133">
        <f t="shared" si="5"/>
        <v>0</v>
      </c>
      <c r="G322" s="107">
        <v>97572.15</v>
      </c>
      <c r="H322" s="105"/>
      <c r="I322" s="72" t="s">
        <v>783</v>
      </c>
      <c r="J322" s="105"/>
      <c r="K322" s="147">
        <v>1</v>
      </c>
      <c r="L322" s="135">
        <v>0.8</v>
      </c>
      <c r="M322" s="72" t="s">
        <v>2156</v>
      </c>
    </row>
    <row r="323" spans="1:13" s="66" customFormat="1" ht="15" customHeight="1">
      <c r="A323" s="68" t="s">
        <v>1131</v>
      </c>
      <c r="B323" s="109" t="s">
        <v>191</v>
      </c>
      <c r="C323" s="103"/>
      <c r="D323" s="142">
        <v>1.3120000000000001</v>
      </c>
      <c r="E323" s="140">
        <v>1.98</v>
      </c>
      <c r="F323" s="133">
        <f t="shared" si="5"/>
        <v>0</v>
      </c>
      <c r="G323" s="107">
        <v>30000</v>
      </c>
      <c r="H323" s="105"/>
      <c r="I323" s="72" t="s">
        <v>783</v>
      </c>
      <c r="J323" s="105"/>
      <c r="K323" s="147">
        <v>1</v>
      </c>
      <c r="L323" s="135">
        <v>0.8</v>
      </c>
      <c r="M323" s="72" t="s">
        <v>2156</v>
      </c>
    </row>
    <row r="324" spans="1:13" ht="15" customHeight="1">
      <c r="A324" s="68" t="s">
        <v>1132</v>
      </c>
      <c r="B324" s="109" t="s">
        <v>191</v>
      </c>
      <c r="C324" s="103"/>
      <c r="D324" s="142">
        <v>1.5198</v>
      </c>
      <c r="E324" s="140">
        <v>2.1</v>
      </c>
      <c r="F324" s="133">
        <f t="shared" si="5"/>
        <v>0</v>
      </c>
      <c r="G324" s="107">
        <v>34345.1</v>
      </c>
      <c r="H324" s="105"/>
      <c r="I324" s="72" t="s">
        <v>783</v>
      </c>
      <c r="J324" s="105"/>
      <c r="K324" s="147">
        <v>1</v>
      </c>
      <c r="L324" s="135">
        <v>0.8</v>
      </c>
      <c r="M324" s="72" t="s">
        <v>2156</v>
      </c>
    </row>
    <row r="325" spans="1:13" ht="15" customHeight="1">
      <c r="A325" s="68" t="s">
        <v>1133</v>
      </c>
      <c r="B325" s="109" t="s">
        <v>191</v>
      </c>
      <c r="C325" s="103"/>
      <c r="D325" s="142">
        <v>1.9177999999999999</v>
      </c>
      <c r="E325" s="140">
        <v>3.28</v>
      </c>
      <c r="F325" s="133">
        <f t="shared" si="5"/>
        <v>0</v>
      </c>
      <c r="G325" s="107">
        <v>44265.52</v>
      </c>
      <c r="H325" s="105"/>
      <c r="I325" s="72" t="s">
        <v>783</v>
      </c>
      <c r="J325" s="105"/>
      <c r="K325" s="147">
        <v>1</v>
      </c>
      <c r="L325" s="135">
        <v>0.8</v>
      </c>
      <c r="M325" s="72" t="s">
        <v>2156</v>
      </c>
    </row>
    <row r="326" spans="1:13" ht="15" customHeight="1">
      <c r="A326" s="68" t="s">
        <v>1134</v>
      </c>
      <c r="B326" s="109" t="s">
        <v>191</v>
      </c>
      <c r="C326" s="103"/>
      <c r="D326" s="142">
        <v>3.9729999999999999</v>
      </c>
      <c r="E326" s="140">
        <v>7.67</v>
      </c>
      <c r="F326" s="133">
        <f t="shared" si="5"/>
        <v>0</v>
      </c>
      <c r="G326" s="107">
        <v>88397.16</v>
      </c>
      <c r="H326" s="105"/>
      <c r="I326" s="72" t="s">
        <v>783</v>
      </c>
      <c r="J326" s="105"/>
      <c r="K326" s="147">
        <v>1</v>
      </c>
      <c r="L326" s="135">
        <v>0.8</v>
      </c>
      <c r="M326" s="72" t="s">
        <v>2156</v>
      </c>
    </row>
    <row r="327" spans="1:13" s="66" customFormat="1" ht="15" customHeight="1">
      <c r="A327" s="68" t="s">
        <v>1135</v>
      </c>
      <c r="B327" s="109" t="s">
        <v>192</v>
      </c>
      <c r="C327" s="103"/>
      <c r="D327" s="142">
        <v>1.6268</v>
      </c>
      <c r="E327" s="140">
        <v>2.0099999999999998</v>
      </c>
      <c r="F327" s="133">
        <f t="shared" si="5"/>
        <v>0</v>
      </c>
      <c r="G327" s="107">
        <v>38214.03</v>
      </c>
      <c r="H327" s="105"/>
      <c r="I327" s="72" t="s">
        <v>783</v>
      </c>
      <c r="J327" s="105"/>
      <c r="K327" s="147">
        <v>1</v>
      </c>
      <c r="L327" s="135">
        <v>0.8</v>
      </c>
      <c r="M327" s="72" t="s">
        <v>2156</v>
      </c>
    </row>
    <row r="328" spans="1:13" ht="15" customHeight="1">
      <c r="A328" s="68" t="s">
        <v>1136</v>
      </c>
      <c r="B328" s="109" t="s">
        <v>192</v>
      </c>
      <c r="C328" s="103"/>
      <c r="D328" s="142">
        <v>2.4245999999999999</v>
      </c>
      <c r="E328" s="140">
        <v>2.68</v>
      </c>
      <c r="F328" s="133">
        <f t="shared" si="5"/>
        <v>0</v>
      </c>
      <c r="G328" s="107">
        <v>49660.4</v>
      </c>
      <c r="H328" s="105"/>
      <c r="I328" s="72" t="s">
        <v>783</v>
      </c>
      <c r="J328" s="105"/>
      <c r="K328" s="147">
        <v>1</v>
      </c>
      <c r="L328" s="135">
        <v>0.8</v>
      </c>
      <c r="M328" s="72" t="s">
        <v>2156</v>
      </c>
    </row>
    <row r="329" spans="1:13" ht="15" customHeight="1">
      <c r="A329" s="68" t="s">
        <v>1137</v>
      </c>
      <c r="B329" s="109" t="s">
        <v>192</v>
      </c>
      <c r="C329" s="103"/>
      <c r="D329" s="142">
        <v>3.6857000000000002</v>
      </c>
      <c r="E329" s="140">
        <v>5.99</v>
      </c>
      <c r="F329" s="133">
        <f t="shared" si="5"/>
        <v>0</v>
      </c>
      <c r="G329" s="107">
        <v>97638.92</v>
      </c>
      <c r="H329" s="105"/>
      <c r="I329" s="72" t="s">
        <v>783</v>
      </c>
      <c r="J329" s="105"/>
      <c r="K329" s="147">
        <v>1</v>
      </c>
      <c r="L329" s="135">
        <v>0.8</v>
      </c>
      <c r="M329" s="72" t="s">
        <v>2156</v>
      </c>
    </row>
    <row r="330" spans="1:13" ht="15" customHeight="1">
      <c r="A330" s="68" t="s">
        <v>1138</v>
      </c>
      <c r="B330" s="109" t="s">
        <v>192</v>
      </c>
      <c r="C330" s="103"/>
      <c r="D330" s="142">
        <v>5.2862</v>
      </c>
      <c r="E330" s="140">
        <v>9.6199999999999992</v>
      </c>
      <c r="F330" s="133">
        <f t="shared" si="5"/>
        <v>0</v>
      </c>
      <c r="G330" s="107">
        <v>107640.32000000001</v>
      </c>
      <c r="H330" s="105"/>
      <c r="I330" s="72" t="s">
        <v>783</v>
      </c>
      <c r="J330" s="105"/>
      <c r="K330" s="147">
        <v>1</v>
      </c>
      <c r="L330" s="135">
        <v>0.8</v>
      </c>
      <c r="M330" s="72" t="s">
        <v>2156</v>
      </c>
    </row>
    <row r="331" spans="1:13" s="66" customFormat="1" ht="15" customHeight="1">
      <c r="A331" s="68" t="s">
        <v>1139</v>
      </c>
      <c r="B331" s="109" t="s">
        <v>193</v>
      </c>
      <c r="C331" s="103"/>
      <c r="D331" s="142">
        <v>1.893</v>
      </c>
      <c r="E331" s="140">
        <v>2.19</v>
      </c>
      <c r="F331" s="133">
        <f t="shared" si="5"/>
        <v>0</v>
      </c>
      <c r="G331" s="107">
        <v>39356.199999999997</v>
      </c>
      <c r="H331" s="105"/>
      <c r="I331" s="72" t="s">
        <v>783</v>
      </c>
      <c r="J331" s="105"/>
      <c r="K331" s="147">
        <v>1</v>
      </c>
      <c r="L331" s="135">
        <v>0.8</v>
      </c>
      <c r="M331" s="72" t="s">
        <v>2156</v>
      </c>
    </row>
    <row r="332" spans="1:13" ht="15" customHeight="1">
      <c r="A332" s="68" t="s">
        <v>1140</v>
      </c>
      <c r="B332" s="109" t="s">
        <v>193</v>
      </c>
      <c r="C332" s="103"/>
      <c r="D332" s="142">
        <v>2.5863</v>
      </c>
      <c r="E332" s="140">
        <v>2.74</v>
      </c>
      <c r="F332" s="133">
        <f t="shared" si="5"/>
        <v>0</v>
      </c>
      <c r="G332" s="107">
        <v>52313.08</v>
      </c>
      <c r="H332" s="105"/>
      <c r="I332" s="72" t="s">
        <v>783</v>
      </c>
      <c r="J332" s="105"/>
      <c r="K332" s="147">
        <v>1</v>
      </c>
      <c r="L332" s="135">
        <v>0.8</v>
      </c>
      <c r="M332" s="72" t="s">
        <v>2156</v>
      </c>
    </row>
    <row r="333" spans="1:13" ht="15" customHeight="1">
      <c r="A333" s="68" t="s">
        <v>1141</v>
      </c>
      <c r="B333" s="109" t="s">
        <v>193</v>
      </c>
      <c r="C333" s="103"/>
      <c r="D333" s="142">
        <v>3.7187999999999999</v>
      </c>
      <c r="E333" s="140">
        <v>4.33</v>
      </c>
      <c r="F333" s="133">
        <f t="shared" si="5"/>
        <v>0</v>
      </c>
      <c r="G333" s="107">
        <v>69965.98</v>
      </c>
      <c r="H333" s="105"/>
      <c r="I333" s="72" t="s">
        <v>783</v>
      </c>
      <c r="J333" s="105"/>
      <c r="K333" s="147">
        <v>1</v>
      </c>
      <c r="L333" s="135">
        <v>0.8</v>
      </c>
      <c r="M333" s="72" t="s">
        <v>2156</v>
      </c>
    </row>
    <row r="334" spans="1:13" ht="15" customHeight="1">
      <c r="A334" s="68" t="s">
        <v>1142</v>
      </c>
      <c r="B334" s="109" t="s">
        <v>193</v>
      </c>
      <c r="C334" s="103"/>
      <c r="D334" s="142">
        <v>4.4615999999999998</v>
      </c>
      <c r="E334" s="140">
        <v>6.34</v>
      </c>
      <c r="F334" s="133">
        <f t="shared" si="5"/>
        <v>0</v>
      </c>
      <c r="G334" s="107">
        <v>75538.13</v>
      </c>
      <c r="H334" s="105"/>
      <c r="I334" s="72" t="s">
        <v>783</v>
      </c>
      <c r="J334" s="105"/>
      <c r="K334" s="147">
        <v>1</v>
      </c>
      <c r="L334" s="135">
        <v>0.8</v>
      </c>
      <c r="M334" s="72" t="s">
        <v>2156</v>
      </c>
    </row>
    <row r="335" spans="1:13" s="66" customFormat="1" ht="15" customHeight="1">
      <c r="A335" s="68" t="s">
        <v>1143</v>
      </c>
      <c r="B335" s="109" t="s">
        <v>194</v>
      </c>
      <c r="C335" s="103"/>
      <c r="D335" s="142">
        <v>1.6980999999999999</v>
      </c>
      <c r="E335" s="140">
        <v>2.15</v>
      </c>
      <c r="F335" s="133">
        <f t="shared" si="5"/>
        <v>0</v>
      </c>
      <c r="G335" s="107">
        <v>42188.51</v>
      </c>
      <c r="H335" s="105"/>
      <c r="I335" s="72" t="s">
        <v>783</v>
      </c>
      <c r="J335" s="105"/>
      <c r="K335" s="147">
        <v>1</v>
      </c>
      <c r="L335" s="135">
        <v>0.8</v>
      </c>
      <c r="M335" s="72" t="s">
        <v>2156</v>
      </c>
    </row>
    <row r="336" spans="1:13" ht="15" customHeight="1">
      <c r="A336" s="68" t="s">
        <v>1144</v>
      </c>
      <c r="B336" s="109" t="s">
        <v>194</v>
      </c>
      <c r="C336" s="103"/>
      <c r="D336" s="142">
        <v>1.9651000000000001</v>
      </c>
      <c r="E336" s="140">
        <v>3.1</v>
      </c>
      <c r="F336" s="133">
        <f t="shared" si="5"/>
        <v>0</v>
      </c>
      <c r="G336" s="107">
        <v>50017.15</v>
      </c>
      <c r="H336" s="105"/>
      <c r="I336" s="72" t="s">
        <v>783</v>
      </c>
      <c r="J336" s="105"/>
      <c r="K336" s="147">
        <v>1</v>
      </c>
      <c r="L336" s="135">
        <v>0.8</v>
      </c>
      <c r="M336" s="72" t="s">
        <v>2156</v>
      </c>
    </row>
    <row r="337" spans="1:13" ht="15" customHeight="1">
      <c r="A337" s="68" t="s">
        <v>1145</v>
      </c>
      <c r="B337" s="109" t="s">
        <v>194</v>
      </c>
      <c r="C337" s="103"/>
      <c r="D337" s="142">
        <v>3.0893000000000002</v>
      </c>
      <c r="E337" s="140">
        <v>4.63</v>
      </c>
      <c r="F337" s="133">
        <f t="shared" si="5"/>
        <v>0</v>
      </c>
      <c r="G337" s="107">
        <v>71739.070000000007</v>
      </c>
      <c r="H337" s="105"/>
      <c r="I337" s="72" t="s">
        <v>783</v>
      </c>
      <c r="J337" s="105"/>
      <c r="K337" s="147">
        <v>1</v>
      </c>
      <c r="L337" s="135">
        <v>0.8</v>
      </c>
      <c r="M337" s="72" t="s">
        <v>2156</v>
      </c>
    </row>
    <row r="338" spans="1:13" ht="15" customHeight="1">
      <c r="A338" s="68" t="s">
        <v>1146</v>
      </c>
      <c r="B338" s="109" t="s">
        <v>194</v>
      </c>
      <c r="C338" s="103"/>
      <c r="D338" s="142">
        <v>4.4196</v>
      </c>
      <c r="E338" s="140">
        <v>5.45</v>
      </c>
      <c r="F338" s="133">
        <f t="shared" si="5"/>
        <v>0</v>
      </c>
      <c r="G338" s="107">
        <v>102215.22</v>
      </c>
      <c r="H338" s="105"/>
      <c r="I338" s="72" t="s">
        <v>783</v>
      </c>
      <c r="J338" s="105"/>
      <c r="K338" s="147">
        <v>1</v>
      </c>
      <c r="L338" s="135">
        <v>0.8</v>
      </c>
      <c r="M338" s="72" t="s">
        <v>2156</v>
      </c>
    </row>
    <row r="339" spans="1:13" s="66" customFormat="1" ht="15" customHeight="1">
      <c r="A339" s="68" t="s">
        <v>1147</v>
      </c>
      <c r="B339" s="109" t="s">
        <v>2195</v>
      </c>
      <c r="C339" s="103"/>
      <c r="D339" s="142">
        <v>5.9709000000000003</v>
      </c>
      <c r="E339" s="140">
        <v>1.68</v>
      </c>
      <c r="F339" s="133">
        <f t="shared" si="5"/>
        <v>0</v>
      </c>
      <c r="G339" s="107">
        <v>94810.99</v>
      </c>
      <c r="H339" s="105"/>
      <c r="I339" s="72" t="s">
        <v>781</v>
      </c>
      <c r="J339" s="105"/>
      <c r="K339" s="147">
        <v>1</v>
      </c>
      <c r="L339" s="135">
        <v>0.8</v>
      </c>
      <c r="M339" s="72" t="s">
        <v>2156</v>
      </c>
    </row>
    <row r="340" spans="1:13" ht="15" customHeight="1">
      <c r="A340" s="68" t="s">
        <v>1148</v>
      </c>
      <c r="B340" s="109" t="s">
        <v>2195</v>
      </c>
      <c r="C340" s="103"/>
      <c r="D340" s="142">
        <v>6.6782000000000004</v>
      </c>
      <c r="E340" s="140">
        <v>3.43</v>
      </c>
      <c r="F340" s="133">
        <f t="shared" si="5"/>
        <v>0</v>
      </c>
      <c r="G340" s="107">
        <v>134322.34</v>
      </c>
      <c r="H340" s="105"/>
      <c r="I340" s="72" t="s">
        <v>781</v>
      </c>
      <c r="J340" s="105"/>
      <c r="K340" s="147">
        <v>1</v>
      </c>
      <c r="L340" s="135">
        <v>0.8</v>
      </c>
      <c r="M340" s="72" t="s">
        <v>2156</v>
      </c>
    </row>
    <row r="341" spans="1:13" ht="15" customHeight="1">
      <c r="A341" s="68" t="s">
        <v>1149</v>
      </c>
      <c r="B341" s="109" t="s">
        <v>2195</v>
      </c>
      <c r="C341" s="103"/>
      <c r="D341" s="142">
        <v>7.7657999999999996</v>
      </c>
      <c r="E341" s="140">
        <v>4.67</v>
      </c>
      <c r="F341" s="133">
        <f t="shared" si="5"/>
        <v>0</v>
      </c>
      <c r="G341" s="107">
        <v>149156.74</v>
      </c>
      <c r="H341" s="105"/>
      <c r="I341" s="72" t="s">
        <v>781</v>
      </c>
      <c r="J341" s="105"/>
      <c r="K341" s="147">
        <v>1</v>
      </c>
      <c r="L341" s="135">
        <v>0.8</v>
      </c>
      <c r="M341" s="72" t="s">
        <v>2156</v>
      </c>
    </row>
    <row r="342" spans="1:13" ht="15" customHeight="1">
      <c r="A342" s="68" t="s">
        <v>1150</v>
      </c>
      <c r="B342" s="109" t="s">
        <v>2195</v>
      </c>
      <c r="C342" s="103"/>
      <c r="D342" s="142">
        <v>9.7939000000000007</v>
      </c>
      <c r="E342" s="140">
        <v>7.04</v>
      </c>
      <c r="F342" s="133">
        <f t="shared" si="5"/>
        <v>0</v>
      </c>
      <c r="G342" s="107">
        <v>213085.48</v>
      </c>
      <c r="H342" s="105"/>
      <c r="I342" s="72" t="s">
        <v>781</v>
      </c>
      <c r="J342" s="105"/>
      <c r="K342" s="147">
        <v>1</v>
      </c>
      <c r="L342" s="135">
        <v>0.8</v>
      </c>
      <c r="M342" s="72" t="s">
        <v>2156</v>
      </c>
    </row>
    <row r="343" spans="1:13" s="66" customFormat="1" ht="15" customHeight="1">
      <c r="A343" s="68" t="s">
        <v>1151</v>
      </c>
      <c r="B343" s="109" t="s">
        <v>195</v>
      </c>
      <c r="C343" s="103"/>
      <c r="D343" s="142">
        <v>3.5501</v>
      </c>
      <c r="E343" s="140">
        <v>2.81</v>
      </c>
      <c r="F343" s="133">
        <f t="shared" si="5"/>
        <v>0</v>
      </c>
      <c r="G343" s="107">
        <v>73883.66</v>
      </c>
      <c r="H343" s="105"/>
      <c r="I343" s="72" t="s">
        <v>783</v>
      </c>
      <c r="J343" s="105"/>
      <c r="K343" s="147">
        <v>1</v>
      </c>
      <c r="L343" s="135">
        <v>0.8</v>
      </c>
      <c r="M343" s="72" t="s">
        <v>2156</v>
      </c>
    </row>
    <row r="344" spans="1:13" ht="15" customHeight="1">
      <c r="A344" s="68" t="s">
        <v>1152</v>
      </c>
      <c r="B344" s="109" t="s">
        <v>195</v>
      </c>
      <c r="C344" s="103"/>
      <c r="D344" s="142">
        <v>3.5501</v>
      </c>
      <c r="E344" s="140">
        <v>3.47</v>
      </c>
      <c r="F344" s="133">
        <f t="shared" si="5"/>
        <v>0</v>
      </c>
      <c r="G344" s="107">
        <v>73883.66</v>
      </c>
      <c r="H344" s="105"/>
      <c r="I344" s="72" t="s">
        <v>783</v>
      </c>
      <c r="J344" s="105"/>
      <c r="K344" s="147">
        <v>1</v>
      </c>
      <c r="L344" s="135">
        <v>0.8</v>
      </c>
      <c r="M344" s="72" t="s">
        <v>2156</v>
      </c>
    </row>
    <row r="345" spans="1:13" ht="15" customHeight="1">
      <c r="A345" s="68" t="s">
        <v>1153</v>
      </c>
      <c r="B345" s="109" t="s">
        <v>195</v>
      </c>
      <c r="C345" s="103"/>
      <c r="D345" s="142">
        <v>5.8822999999999999</v>
      </c>
      <c r="E345" s="140">
        <v>6.77</v>
      </c>
      <c r="F345" s="133">
        <f t="shared" si="5"/>
        <v>0</v>
      </c>
      <c r="G345" s="107">
        <v>105678.32</v>
      </c>
      <c r="H345" s="105"/>
      <c r="I345" s="72" t="s">
        <v>783</v>
      </c>
      <c r="J345" s="105"/>
      <c r="K345" s="147">
        <v>1</v>
      </c>
      <c r="L345" s="135">
        <v>0.8</v>
      </c>
      <c r="M345" s="72" t="s">
        <v>2156</v>
      </c>
    </row>
    <row r="346" spans="1:13" ht="15" customHeight="1">
      <c r="A346" s="68" t="s">
        <v>1154</v>
      </c>
      <c r="B346" s="109" t="s">
        <v>195</v>
      </c>
      <c r="C346" s="103"/>
      <c r="D346" s="142">
        <v>7.9607999999999999</v>
      </c>
      <c r="E346" s="140">
        <v>9.7899999999999991</v>
      </c>
      <c r="F346" s="133">
        <f t="shared" si="5"/>
        <v>0</v>
      </c>
      <c r="G346" s="107">
        <v>144925.91</v>
      </c>
      <c r="H346" s="105"/>
      <c r="I346" s="72" t="s">
        <v>783</v>
      </c>
      <c r="J346" s="105"/>
      <c r="K346" s="147">
        <v>1</v>
      </c>
      <c r="L346" s="135">
        <v>0.8</v>
      </c>
      <c r="M346" s="72" t="s">
        <v>2156</v>
      </c>
    </row>
    <row r="347" spans="1:13" s="66" customFormat="1" ht="15" customHeight="1">
      <c r="A347" s="68" t="s">
        <v>1155</v>
      </c>
      <c r="B347" s="109" t="s">
        <v>64</v>
      </c>
      <c r="C347" s="103"/>
      <c r="D347" s="142">
        <v>1.593</v>
      </c>
      <c r="E347" s="140">
        <v>2.25</v>
      </c>
      <c r="F347" s="133">
        <f t="shared" si="5"/>
        <v>0</v>
      </c>
      <c r="G347" s="107">
        <v>36226.03</v>
      </c>
      <c r="H347" s="105"/>
      <c r="I347" s="72" t="s">
        <v>771</v>
      </c>
      <c r="J347" s="105"/>
      <c r="K347" s="147">
        <v>1</v>
      </c>
      <c r="L347" s="135">
        <v>0.8</v>
      </c>
      <c r="M347" s="72" t="s">
        <v>2156</v>
      </c>
    </row>
    <row r="348" spans="1:13" ht="15" customHeight="1">
      <c r="A348" s="68" t="s">
        <v>1156</v>
      </c>
      <c r="B348" s="109" t="s">
        <v>64</v>
      </c>
      <c r="C348" s="103"/>
      <c r="D348" s="142">
        <v>2.0493999999999999</v>
      </c>
      <c r="E348" s="140">
        <v>4.22</v>
      </c>
      <c r="F348" s="133">
        <f t="shared" si="5"/>
        <v>0</v>
      </c>
      <c r="G348" s="107">
        <v>46668.39</v>
      </c>
      <c r="H348" s="105"/>
      <c r="I348" s="72" t="s">
        <v>771</v>
      </c>
      <c r="J348" s="105"/>
      <c r="K348" s="147">
        <v>1</v>
      </c>
      <c r="L348" s="135">
        <v>0.8</v>
      </c>
      <c r="M348" s="72" t="s">
        <v>2156</v>
      </c>
    </row>
    <row r="349" spans="1:13" ht="15" customHeight="1">
      <c r="A349" s="68" t="s">
        <v>1157</v>
      </c>
      <c r="B349" s="109" t="s">
        <v>64</v>
      </c>
      <c r="C349" s="103"/>
      <c r="D349" s="142">
        <v>2.5743</v>
      </c>
      <c r="E349" s="140">
        <v>6.3</v>
      </c>
      <c r="F349" s="133">
        <f t="shared" si="5"/>
        <v>0</v>
      </c>
      <c r="G349" s="107">
        <v>61496.91</v>
      </c>
      <c r="H349" s="105"/>
      <c r="I349" s="72" t="s">
        <v>771</v>
      </c>
      <c r="J349" s="105"/>
      <c r="K349" s="147">
        <v>1</v>
      </c>
      <c r="L349" s="135">
        <v>0.8</v>
      </c>
      <c r="M349" s="72" t="s">
        <v>2156</v>
      </c>
    </row>
    <row r="350" spans="1:13" ht="15" customHeight="1">
      <c r="A350" s="68" t="s">
        <v>1158</v>
      </c>
      <c r="B350" s="109" t="s">
        <v>64</v>
      </c>
      <c r="C350" s="103"/>
      <c r="D350" s="142">
        <v>5.9416000000000002</v>
      </c>
      <c r="E350" s="140">
        <v>11.78</v>
      </c>
      <c r="F350" s="133">
        <f t="shared" si="5"/>
        <v>0</v>
      </c>
      <c r="G350" s="107">
        <v>228607.97</v>
      </c>
      <c r="H350" s="105"/>
      <c r="I350" s="72" t="s">
        <v>771</v>
      </c>
      <c r="J350" s="105"/>
      <c r="K350" s="147">
        <v>1</v>
      </c>
      <c r="L350" s="135">
        <v>0.8</v>
      </c>
      <c r="M350" s="72" t="s">
        <v>2156</v>
      </c>
    </row>
    <row r="351" spans="1:13" s="66" customFormat="1" ht="15" customHeight="1">
      <c r="A351" s="68" t="s">
        <v>1159</v>
      </c>
      <c r="B351" s="109" t="s">
        <v>2196</v>
      </c>
      <c r="C351" s="103"/>
      <c r="D351" s="142">
        <v>1.5024999999999999</v>
      </c>
      <c r="E351" s="140">
        <v>2.2200000000000002</v>
      </c>
      <c r="F351" s="133">
        <f t="shared" si="5"/>
        <v>0</v>
      </c>
      <c r="G351" s="107">
        <v>34665.08</v>
      </c>
      <c r="H351" s="105"/>
      <c r="I351" s="72" t="s">
        <v>771</v>
      </c>
      <c r="J351" s="105"/>
      <c r="K351" s="147">
        <v>1</v>
      </c>
      <c r="L351" s="135">
        <v>0.8</v>
      </c>
      <c r="M351" s="72" t="s">
        <v>2156</v>
      </c>
    </row>
    <row r="352" spans="1:13" ht="15" customHeight="1">
      <c r="A352" s="68" t="s">
        <v>1160</v>
      </c>
      <c r="B352" s="109" t="s">
        <v>2196</v>
      </c>
      <c r="C352" s="103"/>
      <c r="D352" s="142">
        <v>2.4588000000000001</v>
      </c>
      <c r="E352" s="140">
        <v>4.09</v>
      </c>
      <c r="F352" s="133">
        <f t="shared" si="5"/>
        <v>0</v>
      </c>
      <c r="G352" s="107">
        <v>59862.86</v>
      </c>
      <c r="H352" s="105"/>
      <c r="I352" s="72" t="s">
        <v>771</v>
      </c>
      <c r="J352" s="105"/>
      <c r="K352" s="147">
        <v>1</v>
      </c>
      <c r="L352" s="135">
        <v>0.8</v>
      </c>
      <c r="M352" s="72" t="s">
        <v>2156</v>
      </c>
    </row>
    <row r="353" spans="1:13" ht="15" customHeight="1">
      <c r="A353" s="68" t="s">
        <v>1161</v>
      </c>
      <c r="B353" s="109" t="s">
        <v>2196</v>
      </c>
      <c r="C353" s="103"/>
      <c r="D353" s="142">
        <v>3.5922999999999998</v>
      </c>
      <c r="E353" s="140">
        <v>7.45</v>
      </c>
      <c r="F353" s="133">
        <f t="shared" si="5"/>
        <v>0</v>
      </c>
      <c r="G353" s="107">
        <v>76732.38</v>
      </c>
      <c r="H353" s="105"/>
      <c r="I353" s="72" t="s">
        <v>771</v>
      </c>
      <c r="J353" s="105"/>
      <c r="K353" s="147">
        <v>1</v>
      </c>
      <c r="L353" s="135">
        <v>0.8</v>
      </c>
      <c r="M353" s="72" t="s">
        <v>2156</v>
      </c>
    </row>
    <row r="354" spans="1:13" ht="15" customHeight="1">
      <c r="A354" s="68" t="s">
        <v>1162</v>
      </c>
      <c r="B354" s="109" t="s">
        <v>2196</v>
      </c>
      <c r="C354" s="103"/>
      <c r="D354" s="142">
        <v>5.8691000000000004</v>
      </c>
      <c r="E354" s="140">
        <v>8.59</v>
      </c>
      <c r="F354" s="133">
        <f t="shared" si="5"/>
        <v>0</v>
      </c>
      <c r="G354" s="107">
        <v>143722.35</v>
      </c>
      <c r="H354" s="105"/>
      <c r="I354" s="72" t="s">
        <v>771</v>
      </c>
      <c r="J354" s="105"/>
      <c r="K354" s="147">
        <v>1</v>
      </c>
      <c r="L354" s="135">
        <v>0.8</v>
      </c>
      <c r="M354" s="72" t="s">
        <v>2156</v>
      </c>
    </row>
    <row r="355" spans="1:13" s="66" customFormat="1" ht="15" customHeight="1">
      <c r="A355" s="68" t="s">
        <v>1163</v>
      </c>
      <c r="B355" s="109" t="s">
        <v>351</v>
      </c>
      <c r="C355" s="103"/>
      <c r="D355" s="142">
        <v>1.3381000000000001</v>
      </c>
      <c r="E355" s="140">
        <v>2.61</v>
      </c>
      <c r="F355" s="133">
        <f t="shared" ref="F355:F418" si="6">IF(I355="Mental Health and Substance Abuse",ROUND(E355,0),0)</f>
        <v>0</v>
      </c>
      <c r="G355" s="107">
        <v>30000</v>
      </c>
      <c r="H355" s="105"/>
      <c r="I355" s="72" t="s">
        <v>771</v>
      </c>
      <c r="J355" s="105"/>
      <c r="K355" s="147">
        <v>1</v>
      </c>
      <c r="L355" s="135">
        <v>0.8</v>
      </c>
      <c r="M355" s="72" t="s">
        <v>2156</v>
      </c>
    </row>
    <row r="356" spans="1:13" ht="15" customHeight="1">
      <c r="A356" s="68" t="s">
        <v>1164</v>
      </c>
      <c r="B356" s="109" t="s">
        <v>351</v>
      </c>
      <c r="C356" s="103"/>
      <c r="D356" s="142">
        <v>1.7946</v>
      </c>
      <c r="E356" s="140">
        <v>2.89</v>
      </c>
      <c r="F356" s="133">
        <f t="shared" si="6"/>
        <v>0</v>
      </c>
      <c r="G356" s="107">
        <v>40506.76</v>
      </c>
      <c r="H356" s="105"/>
      <c r="I356" s="72" t="s">
        <v>771</v>
      </c>
      <c r="J356" s="105"/>
      <c r="K356" s="147">
        <v>1</v>
      </c>
      <c r="L356" s="135">
        <v>0.8</v>
      </c>
      <c r="M356" s="72" t="s">
        <v>2156</v>
      </c>
    </row>
    <row r="357" spans="1:13" ht="15" customHeight="1">
      <c r="A357" s="68" t="s">
        <v>1165</v>
      </c>
      <c r="B357" s="109" t="s">
        <v>351</v>
      </c>
      <c r="C357" s="103"/>
      <c r="D357" s="142">
        <v>2.5966</v>
      </c>
      <c r="E357" s="140">
        <v>5.09</v>
      </c>
      <c r="F357" s="133">
        <f t="shared" si="6"/>
        <v>0</v>
      </c>
      <c r="G357" s="107">
        <v>64351.31</v>
      </c>
      <c r="H357" s="105"/>
      <c r="I357" s="72" t="s">
        <v>771</v>
      </c>
      <c r="J357" s="105"/>
      <c r="K357" s="147">
        <v>1</v>
      </c>
      <c r="L357" s="135">
        <v>0.8</v>
      </c>
      <c r="M357" s="72" t="s">
        <v>2156</v>
      </c>
    </row>
    <row r="358" spans="1:13" ht="15" customHeight="1">
      <c r="A358" s="68" t="s">
        <v>1166</v>
      </c>
      <c r="B358" s="109" t="s">
        <v>351</v>
      </c>
      <c r="C358" s="103"/>
      <c r="D358" s="142">
        <v>5.7954999999999997</v>
      </c>
      <c r="E358" s="140">
        <v>8.6300000000000008</v>
      </c>
      <c r="F358" s="133">
        <f t="shared" si="6"/>
        <v>0</v>
      </c>
      <c r="G358" s="107">
        <v>293746.38</v>
      </c>
      <c r="H358" s="105"/>
      <c r="I358" s="72" t="s">
        <v>771</v>
      </c>
      <c r="J358" s="105"/>
      <c r="K358" s="147">
        <v>1</v>
      </c>
      <c r="L358" s="135">
        <v>0.8</v>
      </c>
      <c r="M358" s="72" t="s">
        <v>2156</v>
      </c>
    </row>
    <row r="359" spans="1:13" s="66" customFormat="1" ht="15" customHeight="1">
      <c r="A359" s="68" t="s">
        <v>1167</v>
      </c>
      <c r="B359" s="109" t="s">
        <v>196</v>
      </c>
      <c r="C359" s="103"/>
      <c r="D359" s="142">
        <v>4.5618999999999996</v>
      </c>
      <c r="E359" s="140">
        <v>1.22</v>
      </c>
      <c r="F359" s="133">
        <f t="shared" si="6"/>
        <v>0</v>
      </c>
      <c r="G359" s="107">
        <v>76274.86</v>
      </c>
      <c r="H359" s="105"/>
      <c r="I359" s="72" t="s">
        <v>783</v>
      </c>
      <c r="J359" s="105"/>
      <c r="K359" s="147">
        <v>1</v>
      </c>
      <c r="L359" s="135">
        <v>0.8</v>
      </c>
      <c r="M359" s="72" t="s">
        <v>2156</v>
      </c>
    </row>
    <row r="360" spans="1:13" ht="15" customHeight="1">
      <c r="A360" s="68" t="s">
        <v>1168</v>
      </c>
      <c r="B360" s="109" t="s">
        <v>196</v>
      </c>
      <c r="C360" s="103"/>
      <c r="D360" s="142">
        <v>4.8620999999999999</v>
      </c>
      <c r="E360" s="140">
        <v>1.63</v>
      </c>
      <c r="F360" s="133">
        <f t="shared" si="6"/>
        <v>0</v>
      </c>
      <c r="G360" s="107">
        <v>83721.570000000007</v>
      </c>
      <c r="H360" s="105"/>
      <c r="I360" s="72" t="s">
        <v>783</v>
      </c>
      <c r="J360" s="105"/>
      <c r="K360" s="147">
        <v>1</v>
      </c>
      <c r="L360" s="135">
        <v>0.8</v>
      </c>
      <c r="M360" s="72" t="s">
        <v>2156</v>
      </c>
    </row>
    <row r="361" spans="1:13" ht="15" customHeight="1">
      <c r="A361" s="68" t="s">
        <v>1169</v>
      </c>
      <c r="B361" s="109" t="s">
        <v>196</v>
      </c>
      <c r="C361" s="103"/>
      <c r="D361" s="142">
        <v>5.9984000000000002</v>
      </c>
      <c r="E361" s="140">
        <v>3.73</v>
      </c>
      <c r="F361" s="133">
        <f t="shared" si="6"/>
        <v>0</v>
      </c>
      <c r="G361" s="107">
        <v>107680.62</v>
      </c>
      <c r="H361" s="105"/>
      <c r="I361" s="72" t="s">
        <v>783</v>
      </c>
      <c r="J361" s="105"/>
      <c r="K361" s="147">
        <v>1</v>
      </c>
      <c r="L361" s="135">
        <v>0.8</v>
      </c>
      <c r="M361" s="72" t="s">
        <v>2156</v>
      </c>
    </row>
    <row r="362" spans="1:13" ht="15" customHeight="1">
      <c r="A362" s="68" t="s">
        <v>1170</v>
      </c>
      <c r="B362" s="109" t="s">
        <v>196</v>
      </c>
      <c r="C362" s="103"/>
      <c r="D362" s="142">
        <v>8.8663000000000007</v>
      </c>
      <c r="E362" s="140">
        <v>9.15</v>
      </c>
      <c r="F362" s="133">
        <f t="shared" si="6"/>
        <v>0</v>
      </c>
      <c r="G362" s="107">
        <v>162308.31</v>
      </c>
      <c r="H362" s="105"/>
      <c r="I362" s="72" t="s">
        <v>783</v>
      </c>
      <c r="J362" s="105"/>
      <c r="K362" s="147">
        <v>1</v>
      </c>
      <c r="L362" s="135">
        <v>0.8</v>
      </c>
      <c r="M362" s="72" t="s">
        <v>2156</v>
      </c>
    </row>
    <row r="363" spans="1:13" s="66" customFormat="1" ht="15" customHeight="1">
      <c r="A363" s="68" t="s">
        <v>1171</v>
      </c>
      <c r="B363" s="109" t="s">
        <v>65</v>
      </c>
      <c r="C363" s="103"/>
      <c r="D363" s="142">
        <v>0.86</v>
      </c>
      <c r="E363" s="140">
        <v>1.74</v>
      </c>
      <c r="F363" s="133">
        <f t="shared" si="6"/>
        <v>0</v>
      </c>
      <c r="G363" s="107">
        <v>30000</v>
      </c>
      <c r="H363" s="105"/>
      <c r="I363" s="72" t="s">
        <v>783</v>
      </c>
      <c r="J363" s="105"/>
      <c r="K363" s="147">
        <v>1</v>
      </c>
      <c r="L363" s="135">
        <v>0.8</v>
      </c>
      <c r="M363" s="72" t="s">
        <v>2156</v>
      </c>
    </row>
    <row r="364" spans="1:13" ht="15" customHeight="1">
      <c r="A364" s="68" t="s">
        <v>1172</v>
      </c>
      <c r="B364" s="109" t="s">
        <v>65</v>
      </c>
      <c r="C364" s="103"/>
      <c r="D364" s="142">
        <v>1.0403</v>
      </c>
      <c r="E364" s="140">
        <v>2.1800000000000002</v>
      </c>
      <c r="F364" s="133">
        <f t="shared" si="6"/>
        <v>0</v>
      </c>
      <c r="G364" s="107">
        <v>30000</v>
      </c>
      <c r="H364" s="105"/>
      <c r="I364" s="72" t="s">
        <v>783</v>
      </c>
      <c r="J364" s="105"/>
      <c r="K364" s="147">
        <v>1</v>
      </c>
      <c r="L364" s="135">
        <v>0.8</v>
      </c>
      <c r="M364" s="72" t="s">
        <v>2156</v>
      </c>
    </row>
    <row r="365" spans="1:13" ht="15" customHeight="1">
      <c r="A365" s="68" t="s">
        <v>1173</v>
      </c>
      <c r="B365" s="109" t="s">
        <v>65</v>
      </c>
      <c r="C365" s="103"/>
      <c r="D365" s="142">
        <v>1.6694</v>
      </c>
      <c r="E365" s="140">
        <v>3.71</v>
      </c>
      <c r="F365" s="133">
        <f t="shared" si="6"/>
        <v>0</v>
      </c>
      <c r="G365" s="107">
        <v>56683.87</v>
      </c>
      <c r="H365" s="105"/>
      <c r="I365" s="72" t="s">
        <v>783</v>
      </c>
      <c r="J365" s="105"/>
      <c r="K365" s="147">
        <v>1</v>
      </c>
      <c r="L365" s="135">
        <v>0.8</v>
      </c>
      <c r="M365" s="72" t="s">
        <v>2156</v>
      </c>
    </row>
    <row r="366" spans="1:13" ht="15" customHeight="1">
      <c r="A366" s="68" t="s">
        <v>1174</v>
      </c>
      <c r="B366" s="109" t="s">
        <v>65</v>
      </c>
      <c r="C366" s="103"/>
      <c r="D366" s="142">
        <v>3.6549</v>
      </c>
      <c r="E366" s="140">
        <v>6.19</v>
      </c>
      <c r="F366" s="133">
        <f t="shared" si="6"/>
        <v>0</v>
      </c>
      <c r="G366" s="107">
        <v>90258.37</v>
      </c>
      <c r="H366" s="105"/>
      <c r="I366" s="72" t="s">
        <v>783</v>
      </c>
      <c r="J366" s="105"/>
      <c r="K366" s="147">
        <v>1</v>
      </c>
      <c r="L366" s="135">
        <v>0.8</v>
      </c>
      <c r="M366" s="72" t="s">
        <v>2156</v>
      </c>
    </row>
    <row r="367" spans="1:13" s="66" customFormat="1" ht="15" customHeight="1">
      <c r="A367" s="68" t="s">
        <v>1175</v>
      </c>
      <c r="B367" s="109" t="s">
        <v>66</v>
      </c>
      <c r="C367" s="103"/>
      <c r="D367" s="142">
        <v>0.69789999999999996</v>
      </c>
      <c r="E367" s="140">
        <v>1.6</v>
      </c>
      <c r="F367" s="133">
        <f t="shared" si="6"/>
        <v>0</v>
      </c>
      <c r="G367" s="107">
        <v>30000</v>
      </c>
      <c r="H367" s="105"/>
      <c r="I367" s="72" t="s">
        <v>783</v>
      </c>
      <c r="J367" s="105"/>
      <c r="K367" s="147">
        <v>1</v>
      </c>
      <c r="L367" s="135">
        <v>0.8</v>
      </c>
      <c r="M367" s="72" t="s">
        <v>2156</v>
      </c>
    </row>
    <row r="368" spans="1:13" ht="15" customHeight="1">
      <c r="A368" s="68" t="s">
        <v>1176</v>
      </c>
      <c r="B368" s="109" t="s">
        <v>66</v>
      </c>
      <c r="C368" s="103"/>
      <c r="D368" s="142">
        <v>0.90890000000000004</v>
      </c>
      <c r="E368" s="140">
        <v>2.2200000000000002</v>
      </c>
      <c r="F368" s="133">
        <f t="shared" si="6"/>
        <v>0</v>
      </c>
      <c r="G368" s="107">
        <v>30000</v>
      </c>
      <c r="H368" s="105"/>
      <c r="I368" s="72" t="s">
        <v>783</v>
      </c>
      <c r="J368" s="105"/>
      <c r="K368" s="147">
        <v>1</v>
      </c>
      <c r="L368" s="135">
        <v>0.8</v>
      </c>
      <c r="M368" s="72" t="s">
        <v>2156</v>
      </c>
    </row>
    <row r="369" spans="1:13" ht="15" customHeight="1">
      <c r="A369" s="68" t="s">
        <v>1177</v>
      </c>
      <c r="B369" s="109" t="s">
        <v>66</v>
      </c>
      <c r="C369" s="103"/>
      <c r="D369" s="142">
        <v>1.7015</v>
      </c>
      <c r="E369" s="140">
        <v>3.35</v>
      </c>
      <c r="F369" s="133">
        <f t="shared" si="6"/>
        <v>0</v>
      </c>
      <c r="G369" s="107">
        <v>35919.18</v>
      </c>
      <c r="H369" s="105"/>
      <c r="I369" s="72" t="s">
        <v>783</v>
      </c>
      <c r="J369" s="105"/>
      <c r="K369" s="147">
        <v>1</v>
      </c>
      <c r="L369" s="135">
        <v>0.8</v>
      </c>
      <c r="M369" s="72" t="s">
        <v>2156</v>
      </c>
    </row>
    <row r="370" spans="1:13" ht="15" customHeight="1">
      <c r="A370" s="68" t="s">
        <v>1178</v>
      </c>
      <c r="B370" s="109" t="s">
        <v>66</v>
      </c>
      <c r="C370" s="103"/>
      <c r="D370" s="142">
        <v>2.8028</v>
      </c>
      <c r="E370" s="140">
        <v>6.04</v>
      </c>
      <c r="F370" s="133">
        <f t="shared" si="6"/>
        <v>0</v>
      </c>
      <c r="G370" s="107">
        <v>62501.47</v>
      </c>
      <c r="H370" s="105"/>
      <c r="I370" s="72" t="s">
        <v>783</v>
      </c>
      <c r="J370" s="105"/>
      <c r="K370" s="147">
        <v>1</v>
      </c>
      <c r="L370" s="135">
        <v>0.8</v>
      </c>
      <c r="M370" s="72" t="s">
        <v>2156</v>
      </c>
    </row>
    <row r="371" spans="1:13" s="66" customFormat="1" ht="15" customHeight="1">
      <c r="A371" s="68" t="s">
        <v>1179</v>
      </c>
      <c r="B371" s="109" t="s">
        <v>67</v>
      </c>
      <c r="C371" s="103"/>
      <c r="D371" s="142">
        <v>0.83630000000000004</v>
      </c>
      <c r="E371" s="140">
        <v>2.27</v>
      </c>
      <c r="F371" s="133">
        <f t="shared" si="6"/>
        <v>0</v>
      </c>
      <c r="G371" s="107">
        <v>30000</v>
      </c>
      <c r="H371" s="105"/>
      <c r="I371" s="72" t="s">
        <v>783</v>
      </c>
      <c r="J371" s="105"/>
      <c r="K371" s="147">
        <v>1</v>
      </c>
      <c r="L371" s="135">
        <v>0.8</v>
      </c>
      <c r="M371" s="72" t="s">
        <v>2156</v>
      </c>
    </row>
    <row r="372" spans="1:13" ht="15" customHeight="1">
      <c r="A372" s="68" t="s">
        <v>1180</v>
      </c>
      <c r="B372" s="109" t="s">
        <v>67</v>
      </c>
      <c r="C372" s="103"/>
      <c r="D372" s="142">
        <v>1.0842000000000001</v>
      </c>
      <c r="E372" s="140">
        <v>3.2</v>
      </c>
      <c r="F372" s="133">
        <f t="shared" si="6"/>
        <v>0</v>
      </c>
      <c r="G372" s="107">
        <v>30000</v>
      </c>
      <c r="H372" s="105"/>
      <c r="I372" s="72" t="s">
        <v>783</v>
      </c>
      <c r="J372" s="105"/>
      <c r="K372" s="147">
        <v>1</v>
      </c>
      <c r="L372" s="135">
        <v>0.8</v>
      </c>
      <c r="M372" s="72" t="s">
        <v>2156</v>
      </c>
    </row>
    <row r="373" spans="1:13" ht="15" customHeight="1">
      <c r="A373" s="68" t="s">
        <v>1181</v>
      </c>
      <c r="B373" s="109" t="s">
        <v>67</v>
      </c>
      <c r="C373" s="103"/>
      <c r="D373" s="142">
        <v>2.0272999999999999</v>
      </c>
      <c r="E373" s="140">
        <v>5.84</v>
      </c>
      <c r="F373" s="133">
        <f t="shared" si="6"/>
        <v>0</v>
      </c>
      <c r="G373" s="107">
        <v>48472.91</v>
      </c>
      <c r="H373" s="105"/>
      <c r="I373" s="72" t="s">
        <v>783</v>
      </c>
      <c r="J373" s="105"/>
      <c r="K373" s="147">
        <v>1</v>
      </c>
      <c r="L373" s="135">
        <v>0.8</v>
      </c>
      <c r="M373" s="72" t="s">
        <v>2156</v>
      </c>
    </row>
    <row r="374" spans="1:13" ht="15" customHeight="1">
      <c r="A374" s="68" t="s">
        <v>1182</v>
      </c>
      <c r="B374" s="109" t="s">
        <v>67</v>
      </c>
      <c r="C374" s="103"/>
      <c r="D374" s="142">
        <v>5.3474000000000004</v>
      </c>
      <c r="E374" s="140">
        <v>13.85</v>
      </c>
      <c r="F374" s="133">
        <f t="shared" si="6"/>
        <v>0</v>
      </c>
      <c r="G374" s="107">
        <v>239226.99</v>
      </c>
      <c r="H374" s="105"/>
      <c r="I374" s="72" t="s">
        <v>783</v>
      </c>
      <c r="J374" s="105"/>
      <c r="K374" s="147">
        <v>1</v>
      </c>
      <c r="L374" s="135">
        <v>0.8</v>
      </c>
      <c r="M374" s="72" t="s">
        <v>2156</v>
      </c>
    </row>
    <row r="375" spans="1:13" s="66" customFormat="1" ht="15" customHeight="1">
      <c r="A375" s="68" t="s">
        <v>1183</v>
      </c>
      <c r="B375" s="109" t="s">
        <v>197</v>
      </c>
      <c r="C375" s="103"/>
      <c r="D375" s="142">
        <v>0.98529999999999995</v>
      </c>
      <c r="E375" s="140">
        <v>3.6</v>
      </c>
      <c r="F375" s="133">
        <f t="shared" si="6"/>
        <v>0</v>
      </c>
      <c r="G375" s="107">
        <v>30000</v>
      </c>
      <c r="H375" s="105"/>
      <c r="I375" s="72" t="s">
        <v>2216</v>
      </c>
      <c r="J375" s="105"/>
      <c r="K375" s="72">
        <v>1.31</v>
      </c>
      <c r="L375" s="135">
        <v>0.8</v>
      </c>
      <c r="M375" s="72" t="s">
        <v>2156</v>
      </c>
    </row>
    <row r="376" spans="1:13" ht="15" customHeight="1">
      <c r="A376" s="68" t="s">
        <v>1184</v>
      </c>
      <c r="B376" s="109" t="s">
        <v>197</v>
      </c>
      <c r="C376" s="103"/>
      <c r="D376" s="142">
        <v>1.1668000000000001</v>
      </c>
      <c r="E376" s="140">
        <v>4.3499999999999996</v>
      </c>
      <c r="F376" s="133">
        <f t="shared" si="6"/>
        <v>0</v>
      </c>
      <c r="G376" s="107">
        <v>31858.78</v>
      </c>
      <c r="H376" s="105"/>
      <c r="I376" s="72" t="s">
        <v>2216</v>
      </c>
      <c r="J376" s="105"/>
      <c r="K376" s="72">
        <v>1.31</v>
      </c>
      <c r="L376" s="135">
        <v>0.8</v>
      </c>
      <c r="M376" s="72" t="s">
        <v>2156</v>
      </c>
    </row>
    <row r="377" spans="1:13" ht="15" customHeight="1">
      <c r="A377" s="68" t="s">
        <v>1185</v>
      </c>
      <c r="B377" s="109" t="s">
        <v>197</v>
      </c>
      <c r="C377" s="103"/>
      <c r="D377" s="142">
        <v>1.7431000000000001</v>
      </c>
      <c r="E377" s="140">
        <v>6.08</v>
      </c>
      <c r="F377" s="133">
        <f t="shared" si="6"/>
        <v>0</v>
      </c>
      <c r="G377" s="107">
        <v>47644.68</v>
      </c>
      <c r="H377" s="105"/>
      <c r="I377" s="72" t="s">
        <v>2216</v>
      </c>
      <c r="J377" s="105"/>
      <c r="K377" s="72">
        <v>1.31</v>
      </c>
      <c r="L377" s="135">
        <v>0.8</v>
      </c>
      <c r="M377" s="72" t="s">
        <v>2156</v>
      </c>
    </row>
    <row r="378" spans="1:13" ht="15" customHeight="1">
      <c r="A378" s="68" t="s">
        <v>1186</v>
      </c>
      <c r="B378" s="109" t="s">
        <v>197</v>
      </c>
      <c r="C378" s="103"/>
      <c r="D378" s="142">
        <v>2.2856000000000001</v>
      </c>
      <c r="E378" s="140">
        <v>7.48</v>
      </c>
      <c r="F378" s="133">
        <f t="shared" si="6"/>
        <v>0</v>
      </c>
      <c r="G378" s="107">
        <v>62130.559999999998</v>
      </c>
      <c r="H378" s="105"/>
      <c r="I378" s="72" t="s">
        <v>2216</v>
      </c>
      <c r="J378" s="105"/>
      <c r="K378" s="72">
        <v>1.31</v>
      </c>
      <c r="L378" s="135">
        <v>0.8</v>
      </c>
      <c r="M378" s="72" t="s">
        <v>2156</v>
      </c>
    </row>
    <row r="379" spans="1:13" s="66" customFormat="1" ht="15" customHeight="1">
      <c r="A379" s="68" t="s">
        <v>1187</v>
      </c>
      <c r="B379" s="109" t="s">
        <v>68</v>
      </c>
      <c r="C379" s="103"/>
      <c r="D379" s="142">
        <v>0.5585</v>
      </c>
      <c r="E379" s="140">
        <v>2.08</v>
      </c>
      <c r="F379" s="133">
        <f t="shared" si="6"/>
        <v>0</v>
      </c>
      <c r="G379" s="107">
        <v>30000</v>
      </c>
      <c r="H379" s="105"/>
      <c r="I379" s="72" t="s">
        <v>783</v>
      </c>
      <c r="J379" s="105"/>
      <c r="K379" s="147">
        <v>1</v>
      </c>
      <c r="L379" s="135">
        <v>0.8</v>
      </c>
      <c r="M379" s="72" t="s">
        <v>2156</v>
      </c>
    </row>
    <row r="380" spans="1:13" ht="15" customHeight="1">
      <c r="A380" s="68" t="s">
        <v>1188</v>
      </c>
      <c r="B380" s="109" t="s">
        <v>68</v>
      </c>
      <c r="C380" s="103"/>
      <c r="D380" s="142">
        <v>0.86829999999999996</v>
      </c>
      <c r="E380" s="140">
        <v>3.01</v>
      </c>
      <c r="F380" s="133">
        <f t="shared" si="6"/>
        <v>0</v>
      </c>
      <c r="G380" s="107">
        <v>30000</v>
      </c>
      <c r="H380" s="105"/>
      <c r="I380" s="72" t="s">
        <v>783</v>
      </c>
      <c r="J380" s="105"/>
      <c r="K380" s="147">
        <v>1</v>
      </c>
      <c r="L380" s="135">
        <v>0.8</v>
      </c>
      <c r="M380" s="72" t="s">
        <v>2156</v>
      </c>
    </row>
    <row r="381" spans="1:13" ht="15" customHeight="1">
      <c r="A381" s="68" t="s">
        <v>1189</v>
      </c>
      <c r="B381" s="109" t="s">
        <v>68</v>
      </c>
      <c r="C381" s="103"/>
      <c r="D381" s="142">
        <v>1.4393</v>
      </c>
      <c r="E381" s="140">
        <v>4.5599999999999996</v>
      </c>
      <c r="F381" s="133">
        <f t="shared" si="6"/>
        <v>0</v>
      </c>
      <c r="G381" s="107">
        <v>37860.69</v>
      </c>
      <c r="H381" s="105"/>
      <c r="I381" s="72" t="s">
        <v>783</v>
      </c>
      <c r="J381" s="105"/>
      <c r="K381" s="147">
        <v>1</v>
      </c>
      <c r="L381" s="135">
        <v>0.8</v>
      </c>
      <c r="M381" s="72" t="s">
        <v>2156</v>
      </c>
    </row>
    <row r="382" spans="1:13" ht="15" customHeight="1">
      <c r="A382" s="68" t="s">
        <v>1190</v>
      </c>
      <c r="B382" s="109" t="s">
        <v>68</v>
      </c>
      <c r="C382" s="103"/>
      <c r="D382" s="142">
        <v>3.4584999999999999</v>
      </c>
      <c r="E382" s="140">
        <v>9.2200000000000006</v>
      </c>
      <c r="F382" s="133">
        <f t="shared" si="6"/>
        <v>0</v>
      </c>
      <c r="G382" s="107">
        <v>113946.24000000001</v>
      </c>
      <c r="H382" s="105"/>
      <c r="I382" s="72" t="s">
        <v>783</v>
      </c>
      <c r="J382" s="105"/>
      <c r="K382" s="147">
        <v>1</v>
      </c>
      <c r="L382" s="135">
        <v>0.8</v>
      </c>
      <c r="M382" s="72" t="s">
        <v>2156</v>
      </c>
    </row>
    <row r="383" spans="1:13" s="66" customFormat="1" ht="15" customHeight="1">
      <c r="A383" s="68" t="s">
        <v>1191</v>
      </c>
      <c r="B383" s="109" t="s">
        <v>198</v>
      </c>
      <c r="C383" s="103"/>
      <c r="D383" s="142">
        <v>0.54039999999999999</v>
      </c>
      <c r="E383" s="140">
        <v>1.66</v>
      </c>
      <c r="F383" s="133">
        <f t="shared" si="6"/>
        <v>0</v>
      </c>
      <c r="G383" s="107">
        <v>30000</v>
      </c>
      <c r="H383" s="105"/>
      <c r="I383" s="72" t="s">
        <v>783</v>
      </c>
      <c r="J383" s="105"/>
      <c r="K383" s="147">
        <v>1</v>
      </c>
      <c r="L383" s="135">
        <v>0.8</v>
      </c>
      <c r="M383" s="72" t="s">
        <v>2156</v>
      </c>
    </row>
    <row r="384" spans="1:13" ht="15" customHeight="1">
      <c r="A384" s="68" t="s">
        <v>1192</v>
      </c>
      <c r="B384" s="109" t="s">
        <v>198</v>
      </c>
      <c r="C384" s="103"/>
      <c r="D384" s="142">
        <v>0.69079999999999997</v>
      </c>
      <c r="E384" s="140">
        <v>2.1</v>
      </c>
      <c r="F384" s="133">
        <f t="shared" si="6"/>
        <v>0</v>
      </c>
      <c r="G384" s="107">
        <v>30000</v>
      </c>
      <c r="H384" s="105"/>
      <c r="I384" s="72" t="s">
        <v>783</v>
      </c>
      <c r="J384" s="105"/>
      <c r="K384" s="147">
        <v>1</v>
      </c>
      <c r="L384" s="135">
        <v>0.8</v>
      </c>
      <c r="M384" s="72" t="s">
        <v>2156</v>
      </c>
    </row>
    <row r="385" spans="1:13" ht="15" customHeight="1">
      <c r="A385" s="68" t="s">
        <v>1193</v>
      </c>
      <c r="B385" s="109" t="s">
        <v>198</v>
      </c>
      <c r="C385" s="103"/>
      <c r="D385" s="142">
        <v>1.1474</v>
      </c>
      <c r="E385" s="140">
        <v>2.1</v>
      </c>
      <c r="F385" s="133">
        <f t="shared" si="6"/>
        <v>0</v>
      </c>
      <c r="G385" s="107">
        <v>30000</v>
      </c>
      <c r="H385" s="105"/>
      <c r="I385" s="72" t="s">
        <v>783</v>
      </c>
      <c r="J385" s="105"/>
      <c r="K385" s="147">
        <v>1</v>
      </c>
      <c r="L385" s="135">
        <v>0.8</v>
      </c>
      <c r="M385" s="72" t="s">
        <v>2156</v>
      </c>
    </row>
    <row r="386" spans="1:13" ht="15" customHeight="1">
      <c r="A386" s="68" t="s">
        <v>1194</v>
      </c>
      <c r="B386" s="109" t="s">
        <v>198</v>
      </c>
      <c r="C386" s="103"/>
      <c r="D386" s="142">
        <v>2.2069999999999999</v>
      </c>
      <c r="E386" s="140">
        <v>2.73</v>
      </c>
      <c r="F386" s="133">
        <f t="shared" si="6"/>
        <v>0</v>
      </c>
      <c r="G386" s="107">
        <v>53221.62</v>
      </c>
      <c r="H386" s="105"/>
      <c r="I386" s="72" t="s">
        <v>783</v>
      </c>
      <c r="J386" s="105"/>
      <c r="K386" s="147">
        <v>1</v>
      </c>
      <c r="L386" s="135">
        <v>0.8</v>
      </c>
      <c r="M386" s="72" t="s">
        <v>2156</v>
      </c>
    </row>
    <row r="387" spans="1:13" s="66" customFormat="1" ht="15" customHeight="1">
      <c r="A387" s="68" t="s">
        <v>1195</v>
      </c>
      <c r="B387" s="109" t="s">
        <v>199</v>
      </c>
      <c r="C387" s="103"/>
      <c r="D387" s="142">
        <v>0.9546</v>
      </c>
      <c r="E387" s="140">
        <v>2.35</v>
      </c>
      <c r="F387" s="133">
        <f t="shared" si="6"/>
        <v>0</v>
      </c>
      <c r="G387" s="107">
        <v>30000</v>
      </c>
      <c r="H387" s="105"/>
      <c r="I387" s="72" t="s">
        <v>2216</v>
      </c>
      <c r="J387" s="105"/>
      <c r="K387" s="72">
        <v>1.31</v>
      </c>
      <c r="L387" s="135">
        <v>0.8</v>
      </c>
      <c r="M387" s="72" t="s">
        <v>2156</v>
      </c>
    </row>
    <row r="388" spans="1:13" ht="15" customHeight="1">
      <c r="A388" s="68" t="s">
        <v>1196</v>
      </c>
      <c r="B388" s="109" t="s">
        <v>199</v>
      </c>
      <c r="C388" s="103"/>
      <c r="D388" s="142">
        <v>1.0689</v>
      </c>
      <c r="E388" s="140">
        <v>2.85</v>
      </c>
      <c r="F388" s="133">
        <f t="shared" si="6"/>
        <v>0</v>
      </c>
      <c r="G388" s="107">
        <v>37407.440000000002</v>
      </c>
      <c r="H388" s="105"/>
      <c r="I388" s="72" t="s">
        <v>2216</v>
      </c>
      <c r="J388" s="105"/>
      <c r="K388" s="72">
        <v>1.31</v>
      </c>
      <c r="L388" s="135">
        <v>0.8</v>
      </c>
      <c r="M388" s="72" t="s">
        <v>2156</v>
      </c>
    </row>
    <row r="389" spans="1:13" ht="15" customHeight="1">
      <c r="A389" s="68" t="s">
        <v>1197</v>
      </c>
      <c r="B389" s="109" t="s">
        <v>199</v>
      </c>
      <c r="C389" s="103"/>
      <c r="D389" s="142">
        <v>1.4842</v>
      </c>
      <c r="E389" s="140">
        <v>4.4000000000000004</v>
      </c>
      <c r="F389" s="133">
        <f t="shared" si="6"/>
        <v>0</v>
      </c>
      <c r="G389" s="107">
        <v>44362.81</v>
      </c>
      <c r="H389" s="105"/>
      <c r="I389" s="72" t="s">
        <v>2216</v>
      </c>
      <c r="J389" s="105"/>
      <c r="K389" s="72">
        <v>1.31</v>
      </c>
      <c r="L389" s="135">
        <v>0.8</v>
      </c>
      <c r="M389" s="72" t="s">
        <v>2156</v>
      </c>
    </row>
    <row r="390" spans="1:13" ht="15" customHeight="1">
      <c r="A390" s="68" t="s">
        <v>1198</v>
      </c>
      <c r="B390" s="109" t="s">
        <v>199</v>
      </c>
      <c r="C390" s="103"/>
      <c r="D390" s="142">
        <v>2.5861000000000001</v>
      </c>
      <c r="E390" s="140">
        <v>5.76</v>
      </c>
      <c r="F390" s="133">
        <f t="shared" si="6"/>
        <v>0</v>
      </c>
      <c r="G390" s="107">
        <v>90153.31</v>
      </c>
      <c r="H390" s="105"/>
      <c r="I390" s="72" t="s">
        <v>2216</v>
      </c>
      <c r="J390" s="105"/>
      <c r="K390" s="72">
        <v>1.31</v>
      </c>
      <c r="L390" s="135">
        <v>0.8</v>
      </c>
      <c r="M390" s="72" t="s">
        <v>2156</v>
      </c>
    </row>
    <row r="391" spans="1:13" s="66" customFormat="1" ht="15" customHeight="1">
      <c r="A391" s="68" t="s">
        <v>1199</v>
      </c>
      <c r="B391" s="109" t="s">
        <v>200</v>
      </c>
      <c r="C391" s="103"/>
      <c r="D391" s="142">
        <v>0.60150000000000003</v>
      </c>
      <c r="E391" s="140">
        <v>1.61</v>
      </c>
      <c r="F391" s="133">
        <f t="shared" si="6"/>
        <v>0</v>
      </c>
      <c r="G391" s="107">
        <v>30000</v>
      </c>
      <c r="H391" s="105"/>
      <c r="I391" s="72" t="s">
        <v>783</v>
      </c>
      <c r="J391" s="105"/>
      <c r="K391" s="147">
        <v>1</v>
      </c>
      <c r="L391" s="135">
        <v>0.8</v>
      </c>
      <c r="M391" s="72" t="s">
        <v>2156</v>
      </c>
    </row>
    <row r="392" spans="1:13" ht="15" customHeight="1">
      <c r="A392" s="68" t="s">
        <v>1200</v>
      </c>
      <c r="B392" s="109" t="s">
        <v>200</v>
      </c>
      <c r="C392" s="103"/>
      <c r="D392" s="142">
        <v>0.69310000000000005</v>
      </c>
      <c r="E392" s="140">
        <v>1.94</v>
      </c>
      <c r="F392" s="133">
        <f t="shared" si="6"/>
        <v>0</v>
      </c>
      <c r="G392" s="107">
        <v>30000</v>
      </c>
      <c r="H392" s="105"/>
      <c r="I392" s="72" t="s">
        <v>783</v>
      </c>
      <c r="J392" s="105"/>
      <c r="K392" s="147">
        <v>1</v>
      </c>
      <c r="L392" s="135">
        <v>0.8</v>
      </c>
      <c r="M392" s="72" t="s">
        <v>2156</v>
      </c>
    </row>
    <row r="393" spans="1:13" ht="15" customHeight="1">
      <c r="A393" s="68" t="s">
        <v>1201</v>
      </c>
      <c r="B393" s="109" t="s">
        <v>200</v>
      </c>
      <c r="C393" s="103"/>
      <c r="D393" s="142">
        <v>0.93340000000000001</v>
      </c>
      <c r="E393" s="140">
        <v>2.69</v>
      </c>
      <c r="F393" s="133">
        <f t="shared" si="6"/>
        <v>0</v>
      </c>
      <c r="G393" s="107">
        <v>30000</v>
      </c>
      <c r="H393" s="105"/>
      <c r="I393" s="72" t="s">
        <v>783</v>
      </c>
      <c r="J393" s="105"/>
      <c r="K393" s="147">
        <v>1</v>
      </c>
      <c r="L393" s="135">
        <v>0.8</v>
      </c>
      <c r="M393" s="72" t="s">
        <v>2156</v>
      </c>
    </row>
    <row r="394" spans="1:13" ht="15" customHeight="1">
      <c r="A394" s="68" t="s">
        <v>1202</v>
      </c>
      <c r="B394" s="109" t="s">
        <v>200</v>
      </c>
      <c r="C394" s="103"/>
      <c r="D394" s="142">
        <v>1.6305000000000001</v>
      </c>
      <c r="E394" s="140">
        <v>4.13</v>
      </c>
      <c r="F394" s="133">
        <f t="shared" si="6"/>
        <v>0</v>
      </c>
      <c r="G394" s="107">
        <v>36556.269999999997</v>
      </c>
      <c r="H394" s="105"/>
      <c r="I394" s="72" t="s">
        <v>783</v>
      </c>
      <c r="J394" s="105"/>
      <c r="K394" s="147">
        <v>1</v>
      </c>
      <c r="L394" s="135">
        <v>0.8</v>
      </c>
      <c r="M394" s="72" t="s">
        <v>2156</v>
      </c>
    </row>
    <row r="395" spans="1:13" s="66" customFormat="1" ht="15" customHeight="1">
      <c r="A395" s="68" t="s">
        <v>1203</v>
      </c>
      <c r="B395" s="109" t="s">
        <v>69</v>
      </c>
      <c r="C395" s="103"/>
      <c r="D395" s="142">
        <v>0.50749999999999995</v>
      </c>
      <c r="E395" s="140">
        <v>1.66</v>
      </c>
      <c r="F395" s="133">
        <f t="shared" si="6"/>
        <v>0</v>
      </c>
      <c r="G395" s="107">
        <v>30000</v>
      </c>
      <c r="H395" s="105"/>
      <c r="I395" s="72" t="s">
        <v>2216</v>
      </c>
      <c r="J395" s="105"/>
      <c r="K395" s="72">
        <v>1.31</v>
      </c>
      <c r="L395" s="135">
        <v>0.8</v>
      </c>
      <c r="M395" s="72" t="s">
        <v>2156</v>
      </c>
    </row>
    <row r="396" spans="1:13" ht="15" customHeight="1">
      <c r="A396" s="68" t="s">
        <v>1204</v>
      </c>
      <c r="B396" s="109" t="s">
        <v>69</v>
      </c>
      <c r="C396" s="103"/>
      <c r="D396" s="142">
        <v>0.68089999999999995</v>
      </c>
      <c r="E396" s="140">
        <v>2.1800000000000002</v>
      </c>
      <c r="F396" s="133">
        <f t="shared" si="6"/>
        <v>0</v>
      </c>
      <c r="G396" s="107">
        <v>30000</v>
      </c>
      <c r="H396" s="105"/>
      <c r="I396" s="72" t="s">
        <v>2216</v>
      </c>
      <c r="J396" s="105"/>
      <c r="K396" s="72">
        <v>1.31</v>
      </c>
      <c r="L396" s="135">
        <v>0.8</v>
      </c>
      <c r="M396" s="72" t="s">
        <v>2156</v>
      </c>
    </row>
    <row r="397" spans="1:13" ht="15" customHeight="1">
      <c r="A397" s="68" t="s">
        <v>1205</v>
      </c>
      <c r="B397" s="109" t="s">
        <v>69</v>
      </c>
      <c r="C397" s="103"/>
      <c r="D397" s="142">
        <v>1.2501</v>
      </c>
      <c r="E397" s="140">
        <v>3.79</v>
      </c>
      <c r="F397" s="133">
        <f t="shared" si="6"/>
        <v>0</v>
      </c>
      <c r="G397" s="107">
        <v>31975.25</v>
      </c>
      <c r="H397" s="105"/>
      <c r="I397" s="72" t="s">
        <v>2216</v>
      </c>
      <c r="J397" s="105"/>
      <c r="K397" s="72">
        <v>1.31</v>
      </c>
      <c r="L397" s="135">
        <v>0.8</v>
      </c>
      <c r="M397" s="72" t="s">
        <v>2156</v>
      </c>
    </row>
    <row r="398" spans="1:13" ht="15" customHeight="1">
      <c r="A398" s="68" t="s">
        <v>1206</v>
      </c>
      <c r="B398" s="109" t="s">
        <v>69</v>
      </c>
      <c r="C398" s="103"/>
      <c r="D398" s="142">
        <v>1.9167000000000001</v>
      </c>
      <c r="E398" s="140">
        <v>5.48</v>
      </c>
      <c r="F398" s="133">
        <f t="shared" si="6"/>
        <v>0</v>
      </c>
      <c r="G398" s="107">
        <v>47283.78</v>
      </c>
      <c r="H398" s="105"/>
      <c r="I398" s="72" t="s">
        <v>2216</v>
      </c>
      <c r="J398" s="105"/>
      <c r="K398" s="72">
        <v>1.31</v>
      </c>
      <c r="L398" s="135">
        <v>0.8</v>
      </c>
      <c r="M398" s="72" t="s">
        <v>2156</v>
      </c>
    </row>
    <row r="399" spans="1:13" s="66" customFormat="1" ht="15" customHeight="1">
      <c r="A399" s="68" t="s">
        <v>1207</v>
      </c>
      <c r="B399" s="109" t="s">
        <v>201</v>
      </c>
      <c r="C399" s="103"/>
      <c r="D399" s="142">
        <v>0.91830000000000001</v>
      </c>
      <c r="E399" s="140">
        <v>1.94</v>
      </c>
      <c r="F399" s="133">
        <f t="shared" si="6"/>
        <v>0</v>
      </c>
      <c r="G399" s="107">
        <v>38433.620000000003</v>
      </c>
      <c r="H399" s="105"/>
      <c r="I399" s="72" t="s">
        <v>783</v>
      </c>
      <c r="J399" s="105"/>
      <c r="K399" s="147">
        <v>1</v>
      </c>
      <c r="L399" s="135">
        <v>0.8</v>
      </c>
      <c r="M399" s="72" t="s">
        <v>2156</v>
      </c>
    </row>
    <row r="400" spans="1:13" ht="15" customHeight="1">
      <c r="A400" s="68" t="s">
        <v>1208</v>
      </c>
      <c r="B400" s="109" t="s">
        <v>201</v>
      </c>
      <c r="C400" s="103"/>
      <c r="D400" s="142">
        <v>3.1132</v>
      </c>
      <c r="E400" s="140">
        <v>3.2</v>
      </c>
      <c r="F400" s="133">
        <f t="shared" si="6"/>
        <v>0</v>
      </c>
      <c r="G400" s="107">
        <v>88894.3</v>
      </c>
      <c r="H400" s="105"/>
      <c r="I400" s="72" t="s">
        <v>783</v>
      </c>
      <c r="J400" s="105"/>
      <c r="K400" s="147">
        <v>1</v>
      </c>
      <c r="L400" s="135">
        <v>0.8</v>
      </c>
      <c r="M400" s="72" t="s">
        <v>2156</v>
      </c>
    </row>
    <row r="401" spans="1:13" ht="15" customHeight="1">
      <c r="A401" s="68" t="s">
        <v>1209</v>
      </c>
      <c r="B401" s="109" t="s">
        <v>201</v>
      </c>
      <c r="C401" s="103"/>
      <c r="D401" s="142">
        <v>3.1132</v>
      </c>
      <c r="E401" s="140">
        <v>4.82</v>
      </c>
      <c r="F401" s="133">
        <f t="shared" si="6"/>
        <v>0</v>
      </c>
      <c r="G401" s="107">
        <v>88894.3</v>
      </c>
      <c r="H401" s="105"/>
      <c r="I401" s="72" t="s">
        <v>783</v>
      </c>
      <c r="J401" s="105"/>
      <c r="K401" s="147">
        <v>1</v>
      </c>
      <c r="L401" s="135">
        <v>0.8</v>
      </c>
      <c r="M401" s="72" t="s">
        <v>2156</v>
      </c>
    </row>
    <row r="402" spans="1:13" ht="15" customHeight="1">
      <c r="A402" s="68" t="s">
        <v>1210</v>
      </c>
      <c r="B402" s="109" t="s">
        <v>201</v>
      </c>
      <c r="C402" s="103"/>
      <c r="D402" s="142">
        <v>3.1132</v>
      </c>
      <c r="E402" s="140">
        <v>6.58</v>
      </c>
      <c r="F402" s="133">
        <f t="shared" si="6"/>
        <v>0</v>
      </c>
      <c r="G402" s="107">
        <v>88894.3</v>
      </c>
      <c r="H402" s="105"/>
      <c r="I402" s="72" t="s">
        <v>783</v>
      </c>
      <c r="J402" s="105"/>
      <c r="K402" s="147">
        <v>1</v>
      </c>
      <c r="L402" s="135">
        <v>0.8</v>
      </c>
      <c r="M402" s="72" t="s">
        <v>2156</v>
      </c>
    </row>
    <row r="403" spans="1:13" s="66" customFormat="1" ht="15" customHeight="1">
      <c r="A403" s="68" t="s">
        <v>1211</v>
      </c>
      <c r="B403" s="109" t="s">
        <v>202</v>
      </c>
      <c r="C403" s="103"/>
      <c r="D403" s="142">
        <v>0.53839999999999999</v>
      </c>
      <c r="E403" s="140">
        <v>1.69</v>
      </c>
      <c r="F403" s="133">
        <f t="shared" si="6"/>
        <v>0</v>
      </c>
      <c r="G403" s="107">
        <v>30000</v>
      </c>
      <c r="H403" s="105"/>
      <c r="I403" s="72" t="s">
        <v>783</v>
      </c>
      <c r="J403" s="105"/>
      <c r="K403" s="147">
        <v>1</v>
      </c>
      <c r="L403" s="135">
        <v>0.8</v>
      </c>
      <c r="M403" s="72" t="s">
        <v>2156</v>
      </c>
    </row>
    <row r="404" spans="1:13" ht="15" customHeight="1">
      <c r="A404" s="68" t="s">
        <v>1212</v>
      </c>
      <c r="B404" s="109" t="s">
        <v>202</v>
      </c>
      <c r="C404" s="103"/>
      <c r="D404" s="142">
        <v>0.73909999999999998</v>
      </c>
      <c r="E404" s="140">
        <v>2.21</v>
      </c>
      <c r="F404" s="133">
        <f t="shared" si="6"/>
        <v>0</v>
      </c>
      <c r="G404" s="107">
        <v>30000</v>
      </c>
      <c r="H404" s="105"/>
      <c r="I404" s="72" t="s">
        <v>783</v>
      </c>
      <c r="J404" s="105"/>
      <c r="K404" s="147">
        <v>1</v>
      </c>
      <c r="L404" s="135">
        <v>0.8</v>
      </c>
      <c r="M404" s="72" t="s">
        <v>2156</v>
      </c>
    </row>
    <row r="405" spans="1:13" ht="15" customHeight="1">
      <c r="A405" s="68" t="s">
        <v>1213</v>
      </c>
      <c r="B405" s="109" t="s">
        <v>202</v>
      </c>
      <c r="C405" s="103"/>
      <c r="D405" s="142">
        <v>1.3536999999999999</v>
      </c>
      <c r="E405" s="140">
        <v>3.8</v>
      </c>
      <c r="F405" s="133">
        <f t="shared" si="6"/>
        <v>0</v>
      </c>
      <c r="G405" s="107">
        <v>46755.44</v>
      </c>
      <c r="H405" s="105"/>
      <c r="I405" s="72" t="s">
        <v>783</v>
      </c>
      <c r="J405" s="105"/>
      <c r="K405" s="147">
        <v>1</v>
      </c>
      <c r="L405" s="135">
        <v>0.8</v>
      </c>
      <c r="M405" s="72" t="s">
        <v>2156</v>
      </c>
    </row>
    <row r="406" spans="1:13" ht="15" customHeight="1">
      <c r="A406" s="68" t="s">
        <v>1214</v>
      </c>
      <c r="B406" s="109" t="s">
        <v>202</v>
      </c>
      <c r="C406" s="103"/>
      <c r="D406" s="142">
        <v>2.2372000000000001</v>
      </c>
      <c r="E406" s="140">
        <v>5.34</v>
      </c>
      <c r="F406" s="133">
        <f t="shared" si="6"/>
        <v>0</v>
      </c>
      <c r="G406" s="107">
        <v>60178.37</v>
      </c>
      <c r="H406" s="105"/>
      <c r="I406" s="72" t="s">
        <v>783</v>
      </c>
      <c r="J406" s="105"/>
      <c r="K406" s="147">
        <v>1</v>
      </c>
      <c r="L406" s="135">
        <v>0.8</v>
      </c>
      <c r="M406" s="72" t="s">
        <v>2156</v>
      </c>
    </row>
    <row r="407" spans="1:13" s="66" customFormat="1" ht="15" customHeight="1">
      <c r="A407" s="68" t="s">
        <v>1215</v>
      </c>
      <c r="B407" s="109" t="s">
        <v>70</v>
      </c>
      <c r="C407" s="103"/>
      <c r="D407" s="142">
        <v>0.36990000000000001</v>
      </c>
      <c r="E407" s="140">
        <v>1.42</v>
      </c>
      <c r="F407" s="133">
        <f t="shared" si="6"/>
        <v>0</v>
      </c>
      <c r="G407" s="107">
        <v>30000</v>
      </c>
      <c r="H407" s="105"/>
      <c r="I407" s="72" t="s">
        <v>783</v>
      </c>
      <c r="J407" s="105"/>
      <c r="K407" s="147">
        <v>1</v>
      </c>
      <c r="L407" s="135">
        <v>0.8</v>
      </c>
      <c r="M407" s="72" t="s">
        <v>2156</v>
      </c>
    </row>
    <row r="408" spans="1:13" ht="15" customHeight="1">
      <c r="A408" s="68" t="s">
        <v>1216</v>
      </c>
      <c r="B408" s="109" t="s">
        <v>70</v>
      </c>
      <c r="C408" s="103"/>
      <c r="D408" s="142">
        <v>0.48959999999999998</v>
      </c>
      <c r="E408" s="140">
        <v>1.68</v>
      </c>
      <c r="F408" s="133">
        <f t="shared" si="6"/>
        <v>0</v>
      </c>
      <c r="G408" s="107">
        <v>30000</v>
      </c>
      <c r="H408" s="105"/>
      <c r="I408" s="72" t="s">
        <v>783</v>
      </c>
      <c r="J408" s="105"/>
      <c r="K408" s="147">
        <v>1</v>
      </c>
      <c r="L408" s="135">
        <v>0.8</v>
      </c>
      <c r="M408" s="72" t="s">
        <v>2156</v>
      </c>
    </row>
    <row r="409" spans="1:13" ht="15" customHeight="1">
      <c r="A409" s="68" t="s">
        <v>1217</v>
      </c>
      <c r="B409" s="109" t="s">
        <v>70</v>
      </c>
      <c r="C409" s="103"/>
      <c r="D409" s="142">
        <v>0.88190000000000002</v>
      </c>
      <c r="E409" s="140">
        <v>2.5099999999999998</v>
      </c>
      <c r="F409" s="133">
        <f t="shared" si="6"/>
        <v>0</v>
      </c>
      <c r="G409" s="107">
        <v>30000</v>
      </c>
      <c r="H409" s="105"/>
      <c r="I409" s="72" t="s">
        <v>783</v>
      </c>
      <c r="J409" s="105"/>
      <c r="K409" s="147">
        <v>1</v>
      </c>
      <c r="L409" s="135">
        <v>0.8</v>
      </c>
      <c r="M409" s="72" t="s">
        <v>2156</v>
      </c>
    </row>
    <row r="410" spans="1:13" ht="15" customHeight="1">
      <c r="A410" s="68" t="s">
        <v>1218</v>
      </c>
      <c r="B410" s="109" t="s">
        <v>70</v>
      </c>
      <c r="C410" s="103"/>
      <c r="D410" s="142">
        <v>1.4180999999999999</v>
      </c>
      <c r="E410" s="140">
        <v>4.17</v>
      </c>
      <c r="F410" s="133">
        <f t="shared" si="6"/>
        <v>0</v>
      </c>
      <c r="G410" s="107">
        <v>31855.360000000001</v>
      </c>
      <c r="H410" s="105"/>
      <c r="I410" s="72" t="s">
        <v>783</v>
      </c>
      <c r="J410" s="105"/>
      <c r="K410" s="147">
        <v>1</v>
      </c>
      <c r="L410" s="135">
        <v>0.8</v>
      </c>
      <c r="M410" s="72" t="s">
        <v>2156</v>
      </c>
    </row>
    <row r="411" spans="1:13" s="66" customFormat="1" ht="15" customHeight="1">
      <c r="A411" s="68" t="s">
        <v>1219</v>
      </c>
      <c r="B411" s="109" t="s">
        <v>203</v>
      </c>
      <c r="C411" s="103"/>
      <c r="D411" s="142">
        <v>0.42759999999999998</v>
      </c>
      <c r="E411" s="140">
        <v>1.48</v>
      </c>
      <c r="F411" s="133">
        <f t="shared" si="6"/>
        <v>0</v>
      </c>
      <c r="G411" s="107">
        <v>30000</v>
      </c>
      <c r="H411" s="105"/>
      <c r="I411" s="72" t="s">
        <v>2216</v>
      </c>
      <c r="J411" s="105"/>
      <c r="K411" s="72">
        <v>1.31</v>
      </c>
      <c r="L411" s="135">
        <v>0.8</v>
      </c>
      <c r="M411" s="72" t="s">
        <v>2156</v>
      </c>
    </row>
    <row r="412" spans="1:13" ht="15" customHeight="1">
      <c r="A412" s="68" t="s">
        <v>1220</v>
      </c>
      <c r="B412" s="109" t="s">
        <v>203</v>
      </c>
      <c r="C412" s="103"/>
      <c r="D412" s="142">
        <v>0.62539999999999996</v>
      </c>
      <c r="E412" s="140">
        <v>2.15</v>
      </c>
      <c r="F412" s="133">
        <f t="shared" si="6"/>
        <v>0</v>
      </c>
      <c r="G412" s="107">
        <v>30000</v>
      </c>
      <c r="H412" s="105"/>
      <c r="I412" s="72" t="s">
        <v>2216</v>
      </c>
      <c r="J412" s="105"/>
      <c r="K412" s="72">
        <v>1.31</v>
      </c>
      <c r="L412" s="135">
        <v>0.8</v>
      </c>
      <c r="M412" s="72" t="s">
        <v>2156</v>
      </c>
    </row>
    <row r="413" spans="1:13" ht="15" customHeight="1">
      <c r="A413" s="68" t="s">
        <v>1221</v>
      </c>
      <c r="B413" s="109" t="s">
        <v>203</v>
      </c>
      <c r="C413" s="103"/>
      <c r="D413" s="142">
        <v>0.97950000000000004</v>
      </c>
      <c r="E413" s="140">
        <v>3.01</v>
      </c>
      <c r="F413" s="133">
        <f t="shared" si="6"/>
        <v>0</v>
      </c>
      <c r="G413" s="107">
        <v>30000</v>
      </c>
      <c r="H413" s="105"/>
      <c r="I413" s="72" t="s">
        <v>2216</v>
      </c>
      <c r="J413" s="105"/>
      <c r="K413" s="72">
        <v>1.31</v>
      </c>
      <c r="L413" s="135">
        <v>0.8</v>
      </c>
      <c r="M413" s="72" t="s">
        <v>2156</v>
      </c>
    </row>
    <row r="414" spans="1:13" ht="15" customHeight="1">
      <c r="A414" s="68" t="s">
        <v>1222</v>
      </c>
      <c r="B414" s="109" t="s">
        <v>203</v>
      </c>
      <c r="C414" s="103"/>
      <c r="D414" s="142">
        <v>1.7358</v>
      </c>
      <c r="E414" s="140">
        <v>5.7</v>
      </c>
      <c r="F414" s="133">
        <f t="shared" si="6"/>
        <v>0</v>
      </c>
      <c r="G414" s="107">
        <v>38885.24</v>
      </c>
      <c r="H414" s="105"/>
      <c r="I414" s="72" t="s">
        <v>2216</v>
      </c>
      <c r="J414" s="105"/>
      <c r="K414" s="72">
        <v>1.31</v>
      </c>
      <c r="L414" s="135">
        <v>0.8</v>
      </c>
      <c r="M414" s="72" t="s">
        <v>2156</v>
      </c>
    </row>
    <row r="415" spans="1:13" s="66" customFormat="1" ht="15" customHeight="1">
      <c r="A415" s="68" t="s">
        <v>1223</v>
      </c>
      <c r="B415" s="109" t="s">
        <v>71</v>
      </c>
      <c r="C415" s="103"/>
      <c r="D415" s="142">
        <v>0.62360000000000004</v>
      </c>
      <c r="E415" s="140">
        <v>1.81</v>
      </c>
      <c r="F415" s="133">
        <f t="shared" si="6"/>
        <v>0</v>
      </c>
      <c r="G415" s="107">
        <v>30000</v>
      </c>
      <c r="H415" s="105"/>
      <c r="I415" s="72" t="s">
        <v>783</v>
      </c>
      <c r="J415" s="105"/>
      <c r="K415" s="147">
        <v>1</v>
      </c>
      <c r="L415" s="135">
        <v>0.8</v>
      </c>
      <c r="M415" s="72" t="s">
        <v>2156</v>
      </c>
    </row>
    <row r="416" spans="1:13" ht="15" customHeight="1">
      <c r="A416" s="68" t="s">
        <v>1224</v>
      </c>
      <c r="B416" s="109" t="s">
        <v>71</v>
      </c>
      <c r="C416" s="103"/>
      <c r="D416" s="142">
        <v>0.76</v>
      </c>
      <c r="E416" s="140">
        <v>2.71</v>
      </c>
      <c r="F416" s="133">
        <f t="shared" si="6"/>
        <v>0</v>
      </c>
      <c r="G416" s="107">
        <v>30000</v>
      </c>
      <c r="H416" s="105"/>
      <c r="I416" s="72" t="s">
        <v>783</v>
      </c>
      <c r="J416" s="105"/>
      <c r="K416" s="147">
        <v>1</v>
      </c>
      <c r="L416" s="135">
        <v>0.8</v>
      </c>
      <c r="M416" s="72" t="s">
        <v>2156</v>
      </c>
    </row>
    <row r="417" spans="1:13" ht="15" customHeight="1">
      <c r="A417" s="68" t="s">
        <v>1225</v>
      </c>
      <c r="B417" s="109" t="s">
        <v>71</v>
      </c>
      <c r="C417" s="103"/>
      <c r="D417" s="142">
        <v>1.4200999999999999</v>
      </c>
      <c r="E417" s="140">
        <v>4.32</v>
      </c>
      <c r="F417" s="133">
        <f t="shared" si="6"/>
        <v>0</v>
      </c>
      <c r="G417" s="107">
        <v>40918.959999999999</v>
      </c>
      <c r="H417" s="105"/>
      <c r="I417" s="72" t="s">
        <v>783</v>
      </c>
      <c r="J417" s="105"/>
      <c r="K417" s="147">
        <v>1</v>
      </c>
      <c r="L417" s="135">
        <v>0.8</v>
      </c>
      <c r="M417" s="72" t="s">
        <v>2156</v>
      </c>
    </row>
    <row r="418" spans="1:13" ht="15" customHeight="1">
      <c r="A418" s="68" t="s">
        <v>1226</v>
      </c>
      <c r="B418" s="109" t="s">
        <v>71</v>
      </c>
      <c r="C418" s="103"/>
      <c r="D418" s="142">
        <v>2.2589000000000001</v>
      </c>
      <c r="E418" s="140">
        <v>5.69</v>
      </c>
      <c r="F418" s="133">
        <f t="shared" si="6"/>
        <v>0</v>
      </c>
      <c r="G418" s="107">
        <v>50464.18</v>
      </c>
      <c r="H418" s="105"/>
      <c r="I418" s="72" t="s">
        <v>783</v>
      </c>
      <c r="J418" s="105"/>
      <c r="K418" s="147">
        <v>1</v>
      </c>
      <c r="L418" s="135">
        <v>0.8</v>
      </c>
      <c r="M418" s="72" t="s">
        <v>2156</v>
      </c>
    </row>
    <row r="419" spans="1:13" s="66" customFormat="1" ht="15" customHeight="1">
      <c r="A419" s="68" t="s">
        <v>1227</v>
      </c>
      <c r="B419" s="109" t="s">
        <v>204</v>
      </c>
      <c r="C419" s="103"/>
      <c r="D419" s="142">
        <v>0.98119999999999996</v>
      </c>
      <c r="E419" s="140">
        <v>2.09</v>
      </c>
      <c r="F419" s="133">
        <f t="shared" ref="F419:F482" si="7">IF(I419="Mental Health and Substance Abuse",ROUND(E419,0),0)</f>
        <v>0</v>
      </c>
      <c r="G419" s="107">
        <v>30742.62</v>
      </c>
      <c r="H419" s="105"/>
      <c r="I419" s="72" t="s">
        <v>783</v>
      </c>
      <c r="J419" s="105"/>
      <c r="K419" s="147">
        <v>1</v>
      </c>
      <c r="L419" s="135">
        <v>0.8</v>
      </c>
      <c r="M419" s="72" t="s">
        <v>2156</v>
      </c>
    </row>
    <row r="420" spans="1:13" ht="15" customHeight="1">
      <c r="A420" s="68" t="s">
        <v>1228</v>
      </c>
      <c r="B420" s="109" t="s">
        <v>204</v>
      </c>
      <c r="C420" s="103"/>
      <c r="D420" s="142">
        <v>1.3745000000000001</v>
      </c>
      <c r="E420" s="140">
        <v>3.07</v>
      </c>
      <c r="F420" s="133">
        <f t="shared" si="7"/>
        <v>0</v>
      </c>
      <c r="G420" s="107">
        <v>50917.91</v>
      </c>
      <c r="H420" s="105"/>
      <c r="I420" s="72" t="s">
        <v>783</v>
      </c>
      <c r="J420" s="105"/>
      <c r="K420" s="147">
        <v>1</v>
      </c>
      <c r="L420" s="135">
        <v>0.8</v>
      </c>
      <c r="M420" s="72" t="s">
        <v>2156</v>
      </c>
    </row>
    <row r="421" spans="1:13" ht="15" customHeight="1">
      <c r="A421" s="68" t="s">
        <v>1229</v>
      </c>
      <c r="B421" s="109" t="s">
        <v>204</v>
      </c>
      <c r="C421" s="103"/>
      <c r="D421" s="142">
        <v>1.6740999999999999</v>
      </c>
      <c r="E421" s="140">
        <v>3.4</v>
      </c>
      <c r="F421" s="133">
        <f t="shared" si="7"/>
        <v>0</v>
      </c>
      <c r="G421" s="107">
        <v>74228.92</v>
      </c>
      <c r="H421" s="105"/>
      <c r="I421" s="72" t="s">
        <v>783</v>
      </c>
      <c r="J421" s="105"/>
      <c r="K421" s="147">
        <v>1</v>
      </c>
      <c r="L421" s="135">
        <v>0.8</v>
      </c>
      <c r="M421" s="72" t="s">
        <v>2156</v>
      </c>
    </row>
    <row r="422" spans="1:13" ht="15" customHeight="1">
      <c r="A422" s="68" t="s">
        <v>1230</v>
      </c>
      <c r="B422" s="109" t="s">
        <v>204</v>
      </c>
      <c r="C422" s="103"/>
      <c r="D422" s="142">
        <v>2.9982000000000002</v>
      </c>
      <c r="E422" s="140">
        <v>6.67</v>
      </c>
      <c r="F422" s="133">
        <f t="shared" si="7"/>
        <v>0</v>
      </c>
      <c r="G422" s="107">
        <v>132152.03</v>
      </c>
      <c r="H422" s="105"/>
      <c r="I422" s="72" t="s">
        <v>783</v>
      </c>
      <c r="J422" s="105"/>
      <c r="K422" s="147">
        <v>1</v>
      </c>
      <c r="L422" s="135">
        <v>0.8</v>
      </c>
      <c r="M422" s="72" t="s">
        <v>2156</v>
      </c>
    </row>
    <row r="423" spans="1:13" s="66" customFormat="1" ht="15" customHeight="1">
      <c r="A423" s="68" t="s">
        <v>1231</v>
      </c>
      <c r="B423" s="109" t="s">
        <v>72</v>
      </c>
      <c r="C423" s="103"/>
      <c r="D423" s="142">
        <v>0.4577</v>
      </c>
      <c r="E423" s="140">
        <v>1.79</v>
      </c>
      <c r="F423" s="133">
        <f t="shared" si="7"/>
        <v>0</v>
      </c>
      <c r="G423" s="107">
        <v>30000</v>
      </c>
      <c r="H423" s="105"/>
      <c r="I423" s="72" t="s">
        <v>783</v>
      </c>
      <c r="J423" s="105"/>
      <c r="K423" s="147">
        <v>1</v>
      </c>
      <c r="L423" s="135">
        <v>0.8</v>
      </c>
      <c r="M423" s="72" t="s">
        <v>2156</v>
      </c>
    </row>
    <row r="424" spans="1:13" ht="15" customHeight="1">
      <c r="A424" s="68" t="s">
        <v>1232</v>
      </c>
      <c r="B424" s="109" t="s">
        <v>72</v>
      </c>
      <c r="C424" s="103"/>
      <c r="D424" s="142">
        <v>0.68910000000000005</v>
      </c>
      <c r="E424" s="140">
        <v>2.2599999999999998</v>
      </c>
      <c r="F424" s="133">
        <f t="shared" si="7"/>
        <v>0</v>
      </c>
      <c r="G424" s="107">
        <v>30000</v>
      </c>
      <c r="H424" s="105"/>
      <c r="I424" s="72" t="s">
        <v>783</v>
      </c>
      <c r="J424" s="105"/>
      <c r="K424" s="147">
        <v>1</v>
      </c>
      <c r="L424" s="135">
        <v>0.8</v>
      </c>
      <c r="M424" s="72" t="s">
        <v>2156</v>
      </c>
    </row>
    <row r="425" spans="1:13" ht="15" customHeight="1">
      <c r="A425" s="68" t="s">
        <v>1233</v>
      </c>
      <c r="B425" s="109" t="s">
        <v>72</v>
      </c>
      <c r="C425" s="103"/>
      <c r="D425" s="142">
        <v>1.3329</v>
      </c>
      <c r="E425" s="140">
        <v>4.0599999999999996</v>
      </c>
      <c r="F425" s="133">
        <f t="shared" si="7"/>
        <v>0</v>
      </c>
      <c r="G425" s="107">
        <v>41934.61</v>
      </c>
      <c r="H425" s="105"/>
      <c r="I425" s="72" t="s">
        <v>783</v>
      </c>
      <c r="J425" s="105"/>
      <c r="K425" s="147">
        <v>1</v>
      </c>
      <c r="L425" s="135">
        <v>0.8</v>
      </c>
      <c r="M425" s="72" t="s">
        <v>2156</v>
      </c>
    </row>
    <row r="426" spans="1:13" ht="15" customHeight="1">
      <c r="A426" s="68" t="s">
        <v>1234</v>
      </c>
      <c r="B426" s="109" t="s">
        <v>72</v>
      </c>
      <c r="C426" s="103"/>
      <c r="D426" s="142">
        <v>2.3102</v>
      </c>
      <c r="E426" s="140">
        <v>5.57</v>
      </c>
      <c r="F426" s="133">
        <f t="shared" si="7"/>
        <v>0</v>
      </c>
      <c r="G426" s="107">
        <v>64635.15</v>
      </c>
      <c r="H426" s="105"/>
      <c r="I426" s="72" t="s">
        <v>783</v>
      </c>
      <c r="J426" s="105"/>
      <c r="K426" s="147">
        <v>1</v>
      </c>
      <c r="L426" s="135">
        <v>0.8</v>
      </c>
      <c r="M426" s="72" t="s">
        <v>2156</v>
      </c>
    </row>
    <row r="427" spans="1:13" s="66" customFormat="1" ht="15" customHeight="1">
      <c r="A427" s="68" t="s">
        <v>1235</v>
      </c>
      <c r="B427" s="109" t="s">
        <v>205</v>
      </c>
      <c r="C427" s="103"/>
      <c r="D427" s="142">
        <v>1.1879999999999999</v>
      </c>
      <c r="E427" s="140">
        <v>2</v>
      </c>
      <c r="F427" s="133">
        <f t="shared" si="7"/>
        <v>0</v>
      </c>
      <c r="G427" s="107">
        <v>30000</v>
      </c>
      <c r="H427" s="105"/>
      <c r="I427" s="72" t="s">
        <v>770</v>
      </c>
      <c r="J427" s="105"/>
      <c r="K427" s="147">
        <v>1</v>
      </c>
      <c r="L427" s="135">
        <v>0.8</v>
      </c>
      <c r="M427" s="72" t="s">
        <v>2156</v>
      </c>
    </row>
    <row r="428" spans="1:13" ht="15" customHeight="1">
      <c r="A428" s="68" t="s">
        <v>1236</v>
      </c>
      <c r="B428" s="109" t="s">
        <v>205</v>
      </c>
      <c r="C428" s="103"/>
      <c r="D428" s="142">
        <v>2.7785000000000002</v>
      </c>
      <c r="E428" s="140">
        <v>4.75</v>
      </c>
      <c r="F428" s="133">
        <f t="shared" si="7"/>
        <v>0</v>
      </c>
      <c r="G428" s="107">
        <v>62051.47</v>
      </c>
      <c r="H428" s="105"/>
      <c r="I428" s="72" t="s">
        <v>770</v>
      </c>
      <c r="J428" s="105"/>
      <c r="K428" s="147">
        <v>1</v>
      </c>
      <c r="L428" s="135">
        <v>0.8</v>
      </c>
      <c r="M428" s="72" t="s">
        <v>2156</v>
      </c>
    </row>
    <row r="429" spans="1:13" ht="15" customHeight="1">
      <c r="A429" s="68" t="s">
        <v>1237</v>
      </c>
      <c r="B429" s="109" t="s">
        <v>205</v>
      </c>
      <c r="C429" s="103"/>
      <c r="D429" s="142">
        <v>3.9184999999999999</v>
      </c>
      <c r="E429" s="140">
        <v>7.69</v>
      </c>
      <c r="F429" s="133">
        <f t="shared" si="7"/>
        <v>0</v>
      </c>
      <c r="G429" s="107">
        <v>89445.1</v>
      </c>
      <c r="H429" s="105"/>
      <c r="I429" s="72" t="s">
        <v>770</v>
      </c>
      <c r="J429" s="105"/>
      <c r="K429" s="147">
        <v>1</v>
      </c>
      <c r="L429" s="135">
        <v>0.8</v>
      </c>
      <c r="M429" s="72" t="s">
        <v>2156</v>
      </c>
    </row>
    <row r="430" spans="1:13" ht="15" customHeight="1">
      <c r="A430" s="68" t="s">
        <v>1238</v>
      </c>
      <c r="B430" s="109" t="s">
        <v>205</v>
      </c>
      <c r="C430" s="103"/>
      <c r="D430" s="142">
        <v>7.915</v>
      </c>
      <c r="E430" s="140">
        <v>14.5</v>
      </c>
      <c r="F430" s="133">
        <f t="shared" si="7"/>
        <v>0</v>
      </c>
      <c r="G430" s="107">
        <v>197202.85</v>
      </c>
      <c r="H430" s="105"/>
      <c r="I430" s="72" t="s">
        <v>770</v>
      </c>
      <c r="J430" s="105"/>
      <c r="K430" s="147">
        <v>1</v>
      </c>
      <c r="L430" s="135">
        <v>0.8</v>
      </c>
      <c r="M430" s="72" t="s">
        <v>2156</v>
      </c>
    </row>
    <row r="431" spans="1:13" s="66" customFormat="1" ht="15" customHeight="1">
      <c r="A431" s="68" t="s">
        <v>1239</v>
      </c>
      <c r="B431" s="109" t="s">
        <v>206</v>
      </c>
      <c r="C431" s="103"/>
      <c r="D431" s="142">
        <v>1.5196000000000001</v>
      </c>
      <c r="E431" s="140">
        <v>2.73</v>
      </c>
      <c r="F431" s="133">
        <f t="shared" si="7"/>
        <v>0</v>
      </c>
      <c r="G431" s="107">
        <v>34122.35</v>
      </c>
      <c r="H431" s="105"/>
      <c r="I431" s="72" t="s">
        <v>770</v>
      </c>
      <c r="J431" s="105"/>
      <c r="K431" s="147">
        <v>1</v>
      </c>
      <c r="L431" s="135">
        <v>0.8</v>
      </c>
      <c r="M431" s="72" t="s">
        <v>2156</v>
      </c>
    </row>
    <row r="432" spans="1:13" ht="15" customHeight="1">
      <c r="A432" s="68" t="s">
        <v>1240</v>
      </c>
      <c r="B432" s="109" t="s">
        <v>206</v>
      </c>
      <c r="C432" s="103"/>
      <c r="D432" s="142">
        <v>1.6462000000000001</v>
      </c>
      <c r="E432" s="140">
        <v>3.74</v>
      </c>
      <c r="F432" s="133">
        <f t="shared" si="7"/>
        <v>0</v>
      </c>
      <c r="G432" s="107">
        <v>34122.35</v>
      </c>
      <c r="H432" s="105"/>
      <c r="I432" s="72" t="s">
        <v>770</v>
      </c>
      <c r="J432" s="105"/>
      <c r="K432" s="147">
        <v>1</v>
      </c>
      <c r="L432" s="135">
        <v>0.8</v>
      </c>
      <c r="M432" s="72" t="s">
        <v>2156</v>
      </c>
    </row>
    <row r="433" spans="1:13" ht="15" customHeight="1">
      <c r="A433" s="68" t="s">
        <v>1241</v>
      </c>
      <c r="B433" s="109" t="s">
        <v>206</v>
      </c>
      <c r="C433" s="103"/>
      <c r="D433" s="142">
        <v>2.8069000000000002</v>
      </c>
      <c r="E433" s="140">
        <v>7.63</v>
      </c>
      <c r="F433" s="133">
        <f t="shared" si="7"/>
        <v>0</v>
      </c>
      <c r="G433" s="107">
        <v>62748.89</v>
      </c>
      <c r="H433" s="105"/>
      <c r="I433" s="72" t="s">
        <v>770</v>
      </c>
      <c r="J433" s="105"/>
      <c r="K433" s="147">
        <v>1</v>
      </c>
      <c r="L433" s="135">
        <v>0.8</v>
      </c>
      <c r="M433" s="72" t="s">
        <v>2156</v>
      </c>
    </row>
    <row r="434" spans="1:13" ht="15" customHeight="1">
      <c r="A434" s="68" t="s">
        <v>1242</v>
      </c>
      <c r="B434" s="109" t="s">
        <v>206</v>
      </c>
      <c r="C434" s="103"/>
      <c r="D434" s="142">
        <v>4.7760999999999996</v>
      </c>
      <c r="E434" s="140">
        <v>11.25</v>
      </c>
      <c r="F434" s="133">
        <f t="shared" si="7"/>
        <v>0</v>
      </c>
      <c r="G434" s="107">
        <v>106178.91</v>
      </c>
      <c r="H434" s="105"/>
      <c r="I434" s="72" t="s">
        <v>770</v>
      </c>
      <c r="J434" s="105"/>
      <c r="K434" s="147">
        <v>1</v>
      </c>
      <c r="L434" s="135">
        <v>0.8</v>
      </c>
      <c r="M434" s="72" t="s">
        <v>2156</v>
      </c>
    </row>
    <row r="435" spans="1:13" s="66" customFormat="1" ht="15" customHeight="1">
      <c r="A435" s="68" t="s">
        <v>1243</v>
      </c>
      <c r="B435" s="109" t="s">
        <v>207</v>
      </c>
      <c r="C435" s="103"/>
      <c r="D435" s="142">
        <v>1.2388999999999999</v>
      </c>
      <c r="E435" s="140">
        <v>3.06</v>
      </c>
      <c r="F435" s="133">
        <f t="shared" si="7"/>
        <v>0</v>
      </c>
      <c r="G435" s="107">
        <v>30000</v>
      </c>
      <c r="H435" s="105"/>
      <c r="I435" s="72" t="s">
        <v>770</v>
      </c>
      <c r="J435" s="105"/>
      <c r="K435" s="147">
        <v>1</v>
      </c>
      <c r="L435" s="135">
        <v>0.8</v>
      </c>
      <c r="M435" s="72" t="s">
        <v>2156</v>
      </c>
    </row>
    <row r="436" spans="1:13" ht="15" customHeight="1">
      <c r="A436" s="68" t="s">
        <v>1244</v>
      </c>
      <c r="B436" s="109" t="s">
        <v>207</v>
      </c>
      <c r="C436" s="103"/>
      <c r="D436" s="142">
        <v>1.7676000000000001</v>
      </c>
      <c r="E436" s="140">
        <v>4.41</v>
      </c>
      <c r="F436" s="133">
        <f t="shared" si="7"/>
        <v>0</v>
      </c>
      <c r="G436" s="107">
        <v>38301.94</v>
      </c>
      <c r="H436" s="105"/>
      <c r="I436" s="72" t="s">
        <v>770</v>
      </c>
      <c r="J436" s="105"/>
      <c r="K436" s="147">
        <v>1</v>
      </c>
      <c r="L436" s="135">
        <v>0.8</v>
      </c>
      <c r="M436" s="72" t="s">
        <v>2156</v>
      </c>
    </row>
    <row r="437" spans="1:13" ht="15" customHeight="1">
      <c r="A437" s="68" t="s">
        <v>1245</v>
      </c>
      <c r="B437" s="109" t="s">
        <v>207</v>
      </c>
      <c r="C437" s="103"/>
      <c r="D437" s="142">
        <v>2.4758</v>
      </c>
      <c r="E437" s="140">
        <v>6.94</v>
      </c>
      <c r="F437" s="133">
        <f t="shared" si="7"/>
        <v>0</v>
      </c>
      <c r="G437" s="107">
        <v>57639.03</v>
      </c>
      <c r="H437" s="105"/>
      <c r="I437" s="72" t="s">
        <v>770</v>
      </c>
      <c r="J437" s="105"/>
      <c r="K437" s="147">
        <v>1</v>
      </c>
      <c r="L437" s="135">
        <v>0.8</v>
      </c>
      <c r="M437" s="72" t="s">
        <v>2156</v>
      </c>
    </row>
    <row r="438" spans="1:13" ht="15" customHeight="1">
      <c r="A438" s="68" t="s">
        <v>1246</v>
      </c>
      <c r="B438" s="109" t="s">
        <v>207</v>
      </c>
      <c r="C438" s="103"/>
      <c r="D438" s="142">
        <v>4.6124999999999998</v>
      </c>
      <c r="E438" s="140">
        <v>11.54</v>
      </c>
      <c r="F438" s="133">
        <f t="shared" si="7"/>
        <v>0</v>
      </c>
      <c r="G438" s="107">
        <v>102557.98</v>
      </c>
      <c r="H438" s="105"/>
      <c r="I438" s="72" t="s">
        <v>770</v>
      </c>
      <c r="J438" s="105"/>
      <c r="K438" s="147">
        <v>1</v>
      </c>
      <c r="L438" s="135">
        <v>0.8</v>
      </c>
      <c r="M438" s="72" t="s">
        <v>2156</v>
      </c>
    </row>
    <row r="439" spans="1:13" s="66" customFormat="1" ht="15" customHeight="1">
      <c r="A439" s="68" t="s">
        <v>1247</v>
      </c>
      <c r="B439" s="109" t="s">
        <v>73</v>
      </c>
      <c r="C439" s="103"/>
      <c r="D439" s="142">
        <v>1.1614</v>
      </c>
      <c r="E439" s="140">
        <v>4</v>
      </c>
      <c r="F439" s="133">
        <f t="shared" si="7"/>
        <v>0</v>
      </c>
      <c r="G439" s="107">
        <v>30000</v>
      </c>
      <c r="H439" s="105"/>
      <c r="I439" s="72" t="s">
        <v>770</v>
      </c>
      <c r="J439" s="105"/>
      <c r="K439" s="147">
        <v>1</v>
      </c>
      <c r="L439" s="135">
        <v>0.8</v>
      </c>
      <c r="M439" s="72" t="s">
        <v>2156</v>
      </c>
    </row>
    <row r="440" spans="1:13" ht="15" customHeight="1">
      <c r="A440" s="68" t="s">
        <v>1248</v>
      </c>
      <c r="B440" s="109" t="s">
        <v>73</v>
      </c>
      <c r="C440" s="103"/>
      <c r="D440" s="142">
        <v>1.4087000000000001</v>
      </c>
      <c r="E440" s="140">
        <v>4.17</v>
      </c>
      <c r="F440" s="133">
        <f t="shared" si="7"/>
        <v>0</v>
      </c>
      <c r="G440" s="107">
        <v>34449.21</v>
      </c>
      <c r="H440" s="105"/>
      <c r="I440" s="72" t="s">
        <v>770</v>
      </c>
      <c r="J440" s="105"/>
      <c r="K440" s="147">
        <v>1</v>
      </c>
      <c r="L440" s="135">
        <v>0.8</v>
      </c>
      <c r="M440" s="72" t="s">
        <v>2156</v>
      </c>
    </row>
    <row r="441" spans="1:13" ht="15" customHeight="1">
      <c r="A441" s="68" t="s">
        <v>1249</v>
      </c>
      <c r="B441" s="109" t="s">
        <v>73</v>
      </c>
      <c r="C441" s="103"/>
      <c r="D441" s="142">
        <v>2.891</v>
      </c>
      <c r="E441" s="140">
        <v>8.5399999999999991</v>
      </c>
      <c r="F441" s="133">
        <f t="shared" si="7"/>
        <v>0</v>
      </c>
      <c r="G441" s="107">
        <v>66732.820000000007</v>
      </c>
      <c r="H441" s="105"/>
      <c r="I441" s="72" t="s">
        <v>770</v>
      </c>
      <c r="J441" s="105"/>
      <c r="K441" s="147">
        <v>1</v>
      </c>
      <c r="L441" s="135">
        <v>0.8</v>
      </c>
      <c r="M441" s="72" t="s">
        <v>2156</v>
      </c>
    </row>
    <row r="442" spans="1:13" ht="15" customHeight="1">
      <c r="A442" s="68" t="s">
        <v>1250</v>
      </c>
      <c r="B442" s="109" t="s">
        <v>73</v>
      </c>
      <c r="C442" s="103"/>
      <c r="D442" s="142">
        <v>5.3605999999999998</v>
      </c>
      <c r="E442" s="140">
        <v>10.58</v>
      </c>
      <c r="F442" s="133">
        <f t="shared" si="7"/>
        <v>0</v>
      </c>
      <c r="G442" s="107">
        <v>140726.44</v>
      </c>
      <c r="H442" s="105"/>
      <c r="I442" s="72" t="s">
        <v>770</v>
      </c>
      <c r="J442" s="105"/>
      <c r="K442" s="147">
        <v>1</v>
      </c>
      <c r="L442" s="135">
        <v>0.8</v>
      </c>
      <c r="M442" s="72" t="s">
        <v>2156</v>
      </c>
    </row>
    <row r="443" spans="1:13" s="66" customFormat="1" ht="15" customHeight="1">
      <c r="A443" s="68" t="s">
        <v>1251</v>
      </c>
      <c r="B443" s="109" t="s">
        <v>352</v>
      </c>
      <c r="C443" s="103"/>
      <c r="D443" s="142">
        <v>0.77569999999999995</v>
      </c>
      <c r="E443" s="140">
        <v>2.16</v>
      </c>
      <c r="F443" s="133">
        <f t="shared" si="7"/>
        <v>0</v>
      </c>
      <c r="G443" s="107">
        <v>30000</v>
      </c>
      <c r="H443" s="105"/>
      <c r="I443" s="72" t="s">
        <v>770</v>
      </c>
      <c r="J443" s="105"/>
      <c r="K443" s="147">
        <v>1</v>
      </c>
      <c r="L443" s="135">
        <v>0.8</v>
      </c>
      <c r="M443" s="72" t="s">
        <v>2156</v>
      </c>
    </row>
    <row r="444" spans="1:13" ht="15" customHeight="1">
      <c r="A444" s="68" t="s">
        <v>1252</v>
      </c>
      <c r="B444" s="109" t="s">
        <v>352</v>
      </c>
      <c r="C444" s="103"/>
      <c r="D444" s="142">
        <v>0.77569999999999995</v>
      </c>
      <c r="E444" s="140">
        <v>2.6</v>
      </c>
      <c r="F444" s="133">
        <f t="shared" si="7"/>
        <v>0</v>
      </c>
      <c r="G444" s="107">
        <v>30000</v>
      </c>
      <c r="H444" s="105"/>
      <c r="I444" s="72" t="s">
        <v>770</v>
      </c>
      <c r="J444" s="105"/>
      <c r="K444" s="147">
        <v>1</v>
      </c>
      <c r="L444" s="135">
        <v>0.8</v>
      </c>
      <c r="M444" s="72" t="s">
        <v>2156</v>
      </c>
    </row>
    <row r="445" spans="1:13" ht="15" customHeight="1">
      <c r="A445" s="68" t="s">
        <v>1253</v>
      </c>
      <c r="B445" s="109" t="s">
        <v>352</v>
      </c>
      <c r="C445" s="103"/>
      <c r="D445" s="142">
        <v>1.7474000000000001</v>
      </c>
      <c r="E445" s="140">
        <v>4.87</v>
      </c>
      <c r="F445" s="133">
        <f t="shared" si="7"/>
        <v>0</v>
      </c>
      <c r="G445" s="107">
        <v>55047.77</v>
      </c>
      <c r="H445" s="105"/>
      <c r="I445" s="72" t="s">
        <v>770</v>
      </c>
      <c r="J445" s="105"/>
      <c r="K445" s="147">
        <v>1</v>
      </c>
      <c r="L445" s="135">
        <v>0.8</v>
      </c>
      <c r="M445" s="72" t="s">
        <v>2156</v>
      </c>
    </row>
    <row r="446" spans="1:13" ht="15" customHeight="1">
      <c r="A446" s="68" t="s">
        <v>1254</v>
      </c>
      <c r="B446" s="109" t="s">
        <v>352</v>
      </c>
      <c r="C446" s="103"/>
      <c r="D446" s="142">
        <v>3.2482000000000002</v>
      </c>
      <c r="E446" s="140">
        <v>10.15</v>
      </c>
      <c r="F446" s="133">
        <f t="shared" si="7"/>
        <v>0</v>
      </c>
      <c r="G446" s="107">
        <v>72361.63</v>
      </c>
      <c r="H446" s="105"/>
      <c r="I446" s="72" t="s">
        <v>770</v>
      </c>
      <c r="J446" s="105"/>
      <c r="K446" s="147">
        <v>1</v>
      </c>
      <c r="L446" s="135">
        <v>0.8</v>
      </c>
      <c r="M446" s="72" t="s">
        <v>2156</v>
      </c>
    </row>
    <row r="447" spans="1:13" s="66" customFormat="1" ht="15" customHeight="1">
      <c r="A447" s="68" t="s">
        <v>1255</v>
      </c>
      <c r="B447" s="109" t="s">
        <v>208</v>
      </c>
      <c r="C447" s="103"/>
      <c r="D447" s="142">
        <v>1.0832999999999999</v>
      </c>
      <c r="E447" s="140">
        <v>2.56</v>
      </c>
      <c r="F447" s="133">
        <f t="shared" si="7"/>
        <v>0</v>
      </c>
      <c r="G447" s="107">
        <v>30000</v>
      </c>
      <c r="H447" s="105"/>
      <c r="I447" s="72" t="s">
        <v>770</v>
      </c>
      <c r="J447" s="105"/>
      <c r="K447" s="147">
        <v>1</v>
      </c>
      <c r="L447" s="135">
        <v>0.8</v>
      </c>
      <c r="M447" s="72" t="s">
        <v>2156</v>
      </c>
    </row>
    <row r="448" spans="1:13" ht="15" customHeight="1">
      <c r="A448" s="68" t="s">
        <v>1256</v>
      </c>
      <c r="B448" s="109" t="s">
        <v>208</v>
      </c>
      <c r="C448" s="103"/>
      <c r="D448" s="142">
        <v>1.28</v>
      </c>
      <c r="E448" s="140">
        <v>2.8</v>
      </c>
      <c r="F448" s="133">
        <f t="shared" si="7"/>
        <v>0</v>
      </c>
      <c r="G448" s="107">
        <v>30000</v>
      </c>
      <c r="H448" s="105"/>
      <c r="I448" s="72" t="s">
        <v>770</v>
      </c>
      <c r="J448" s="105"/>
      <c r="K448" s="147">
        <v>1</v>
      </c>
      <c r="L448" s="135">
        <v>0.8</v>
      </c>
      <c r="M448" s="72" t="s">
        <v>2156</v>
      </c>
    </row>
    <row r="449" spans="1:13" ht="15" customHeight="1">
      <c r="A449" s="68" t="s">
        <v>1257</v>
      </c>
      <c r="B449" s="109" t="s">
        <v>208</v>
      </c>
      <c r="C449" s="103"/>
      <c r="D449" s="142">
        <v>2.5785999999999998</v>
      </c>
      <c r="E449" s="140">
        <v>5.69</v>
      </c>
      <c r="F449" s="133">
        <f t="shared" si="7"/>
        <v>0</v>
      </c>
      <c r="G449" s="107">
        <v>60679.87</v>
      </c>
      <c r="H449" s="105"/>
      <c r="I449" s="72" t="s">
        <v>770</v>
      </c>
      <c r="J449" s="105"/>
      <c r="K449" s="147">
        <v>1</v>
      </c>
      <c r="L449" s="135">
        <v>0.8</v>
      </c>
      <c r="M449" s="72" t="s">
        <v>2156</v>
      </c>
    </row>
    <row r="450" spans="1:13" ht="15" customHeight="1">
      <c r="A450" s="68" t="s">
        <v>1258</v>
      </c>
      <c r="B450" s="109" t="s">
        <v>208</v>
      </c>
      <c r="C450" s="103"/>
      <c r="D450" s="142">
        <v>3.8052999999999999</v>
      </c>
      <c r="E450" s="140">
        <v>6.93</v>
      </c>
      <c r="F450" s="133">
        <f t="shared" si="7"/>
        <v>0</v>
      </c>
      <c r="G450" s="107">
        <v>85889.67</v>
      </c>
      <c r="H450" s="105"/>
      <c r="I450" s="72" t="s">
        <v>770</v>
      </c>
      <c r="J450" s="105"/>
      <c r="K450" s="147">
        <v>1</v>
      </c>
      <c r="L450" s="135">
        <v>0.8</v>
      </c>
      <c r="M450" s="72" t="s">
        <v>2156</v>
      </c>
    </row>
    <row r="451" spans="1:13" s="66" customFormat="1" ht="15" customHeight="1">
      <c r="A451" s="68" t="s">
        <v>1259</v>
      </c>
      <c r="B451" s="109" t="s">
        <v>209</v>
      </c>
      <c r="C451" s="103"/>
      <c r="D451" s="142">
        <v>0.85219999999999996</v>
      </c>
      <c r="E451" s="140">
        <v>1.65</v>
      </c>
      <c r="F451" s="133">
        <f t="shared" si="7"/>
        <v>0</v>
      </c>
      <c r="G451" s="107">
        <v>30000</v>
      </c>
      <c r="H451" s="105"/>
      <c r="I451" s="72" t="s">
        <v>770</v>
      </c>
      <c r="J451" s="105"/>
      <c r="K451" s="147">
        <v>1</v>
      </c>
      <c r="L451" s="135">
        <v>0.8</v>
      </c>
      <c r="M451" s="72" t="s">
        <v>2156</v>
      </c>
    </row>
    <row r="452" spans="1:13" ht="15" customHeight="1">
      <c r="A452" s="68" t="s">
        <v>1260</v>
      </c>
      <c r="B452" s="109" t="s">
        <v>209</v>
      </c>
      <c r="C452" s="103"/>
      <c r="D452" s="142">
        <v>1.29</v>
      </c>
      <c r="E452" s="140">
        <v>3.36</v>
      </c>
      <c r="F452" s="133">
        <f t="shared" si="7"/>
        <v>0</v>
      </c>
      <c r="G452" s="107">
        <v>30829.16</v>
      </c>
      <c r="H452" s="105"/>
      <c r="I452" s="72" t="s">
        <v>770</v>
      </c>
      <c r="J452" s="105"/>
      <c r="K452" s="147">
        <v>1</v>
      </c>
      <c r="L452" s="135">
        <v>0.8</v>
      </c>
      <c r="M452" s="72" t="s">
        <v>2156</v>
      </c>
    </row>
    <row r="453" spans="1:13" ht="15" customHeight="1">
      <c r="A453" s="68" t="s">
        <v>1261</v>
      </c>
      <c r="B453" s="109" t="s">
        <v>209</v>
      </c>
      <c r="C453" s="103"/>
      <c r="D453" s="142">
        <v>1.8803000000000001</v>
      </c>
      <c r="E453" s="140">
        <v>3.93</v>
      </c>
      <c r="F453" s="133">
        <f t="shared" si="7"/>
        <v>0</v>
      </c>
      <c r="G453" s="107">
        <v>41989.78</v>
      </c>
      <c r="H453" s="105"/>
      <c r="I453" s="72" t="s">
        <v>770</v>
      </c>
      <c r="J453" s="105"/>
      <c r="K453" s="147">
        <v>1</v>
      </c>
      <c r="L453" s="135">
        <v>0.8</v>
      </c>
      <c r="M453" s="72" t="s">
        <v>2156</v>
      </c>
    </row>
    <row r="454" spans="1:13" ht="15" customHeight="1">
      <c r="A454" s="68" t="s">
        <v>1262</v>
      </c>
      <c r="B454" s="109" t="s">
        <v>209</v>
      </c>
      <c r="C454" s="103"/>
      <c r="D454" s="142">
        <v>3.3250999999999999</v>
      </c>
      <c r="E454" s="140">
        <v>6.34</v>
      </c>
      <c r="F454" s="133">
        <f t="shared" si="7"/>
        <v>0</v>
      </c>
      <c r="G454" s="107">
        <v>63782.66</v>
      </c>
      <c r="H454" s="105"/>
      <c r="I454" s="72" t="s">
        <v>770</v>
      </c>
      <c r="J454" s="105"/>
      <c r="K454" s="147">
        <v>1</v>
      </c>
      <c r="L454" s="135">
        <v>0.8</v>
      </c>
      <c r="M454" s="72" t="s">
        <v>2156</v>
      </c>
    </row>
    <row r="455" spans="1:13" s="66" customFormat="1" ht="15" customHeight="1">
      <c r="A455" s="68" t="s">
        <v>1263</v>
      </c>
      <c r="B455" s="109" t="s">
        <v>210</v>
      </c>
      <c r="C455" s="103"/>
      <c r="D455" s="142">
        <v>1.4171</v>
      </c>
      <c r="E455" s="140">
        <v>2.58</v>
      </c>
      <c r="F455" s="133">
        <f t="shared" si="7"/>
        <v>0</v>
      </c>
      <c r="G455" s="107">
        <v>30000</v>
      </c>
      <c r="H455" s="105"/>
      <c r="I455" s="72" t="s">
        <v>770</v>
      </c>
      <c r="J455" s="105"/>
      <c r="K455" s="147">
        <v>1</v>
      </c>
      <c r="L455" s="135">
        <v>0.8</v>
      </c>
      <c r="M455" s="72" t="s">
        <v>2156</v>
      </c>
    </row>
    <row r="456" spans="1:13" ht="15" customHeight="1">
      <c r="A456" s="68" t="s">
        <v>1264</v>
      </c>
      <c r="B456" s="109" t="s">
        <v>210</v>
      </c>
      <c r="C456" s="103"/>
      <c r="D456" s="142">
        <v>2.0251999999999999</v>
      </c>
      <c r="E456" s="140">
        <v>3.84</v>
      </c>
      <c r="F456" s="133">
        <f t="shared" si="7"/>
        <v>0</v>
      </c>
      <c r="G456" s="107">
        <v>44091.38</v>
      </c>
      <c r="H456" s="105"/>
      <c r="I456" s="72" t="s">
        <v>770</v>
      </c>
      <c r="J456" s="105"/>
      <c r="K456" s="147">
        <v>1</v>
      </c>
      <c r="L456" s="135">
        <v>0.8</v>
      </c>
      <c r="M456" s="72" t="s">
        <v>2156</v>
      </c>
    </row>
    <row r="457" spans="1:13" ht="15" customHeight="1">
      <c r="A457" s="68" t="s">
        <v>1265</v>
      </c>
      <c r="B457" s="109" t="s">
        <v>210</v>
      </c>
      <c r="C457" s="103"/>
      <c r="D457" s="142">
        <v>3.3491</v>
      </c>
      <c r="E457" s="140">
        <v>6.47</v>
      </c>
      <c r="F457" s="133">
        <f t="shared" si="7"/>
        <v>0</v>
      </c>
      <c r="G457" s="107">
        <v>82437.119999999995</v>
      </c>
      <c r="H457" s="105"/>
      <c r="I457" s="72" t="s">
        <v>770</v>
      </c>
      <c r="J457" s="105"/>
      <c r="K457" s="147">
        <v>1</v>
      </c>
      <c r="L457" s="135">
        <v>0.8</v>
      </c>
      <c r="M457" s="72" t="s">
        <v>2156</v>
      </c>
    </row>
    <row r="458" spans="1:13" ht="15" customHeight="1">
      <c r="A458" s="68" t="s">
        <v>1266</v>
      </c>
      <c r="B458" s="109" t="s">
        <v>210</v>
      </c>
      <c r="C458" s="103"/>
      <c r="D458" s="142">
        <v>5.2819000000000003</v>
      </c>
      <c r="E458" s="140">
        <v>8.23</v>
      </c>
      <c r="F458" s="133">
        <f t="shared" si="7"/>
        <v>0</v>
      </c>
      <c r="G458" s="107">
        <v>148429.64000000001</v>
      </c>
      <c r="H458" s="105"/>
      <c r="I458" s="72" t="s">
        <v>770</v>
      </c>
      <c r="J458" s="105"/>
      <c r="K458" s="147">
        <v>1</v>
      </c>
      <c r="L458" s="135">
        <v>0.8</v>
      </c>
      <c r="M458" s="72" t="s">
        <v>2156</v>
      </c>
    </row>
    <row r="459" spans="1:13" s="66" customFormat="1" ht="15" customHeight="1">
      <c r="A459" s="68" t="s">
        <v>1267</v>
      </c>
      <c r="B459" s="109" t="s">
        <v>74</v>
      </c>
      <c r="C459" s="103"/>
      <c r="D459" s="142">
        <v>1.1572</v>
      </c>
      <c r="E459" s="140">
        <v>3.52</v>
      </c>
      <c r="F459" s="133">
        <f t="shared" si="7"/>
        <v>0</v>
      </c>
      <c r="G459" s="107">
        <v>32577.09</v>
      </c>
      <c r="H459" s="105"/>
      <c r="I459" s="72" t="s">
        <v>770</v>
      </c>
      <c r="J459" s="105"/>
      <c r="K459" s="147">
        <v>1</v>
      </c>
      <c r="L459" s="135">
        <v>0.8</v>
      </c>
      <c r="M459" s="72" t="s">
        <v>2156</v>
      </c>
    </row>
    <row r="460" spans="1:13" ht="15" customHeight="1">
      <c r="A460" s="68" t="s">
        <v>1268</v>
      </c>
      <c r="B460" s="109" t="s">
        <v>74</v>
      </c>
      <c r="C460" s="103"/>
      <c r="D460" s="142">
        <v>1.8692</v>
      </c>
      <c r="E460" s="140">
        <v>5.41</v>
      </c>
      <c r="F460" s="133">
        <f t="shared" si="7"/>
        <v>0</v>
      </c>
      <c r="G460" s="107">
        <v>43424.08</v>
      </c>
      <c r="H460" s="105"/>
      <c r="I460" s="72" t="s">
        <v>770</v>
      </c>
      <c r="J460" s="105"/>
      <c r="K460" s="147">
        <v>1</v>
      </c>
      <c r="L460" s="135">
        <v>0.8</v>
      </c>
      <c r="M460" s="72" t="s">
        <v>2156</v>
      </c>
    </row>
    <row r="461" spans="1:13" ht="15" customHeight="1">
      <c r="A461" s="68" t="s">
        <v>1269</v>
      </c>
      <c r="B461" s="109" t="s">
        <v>74</v>
      </c>
      <c r="C461" s="103"/>
      <c r="D461" s="142">
        <v>3.0556999999999999</v>
      </c>
      <c r="E461" s="140">
        <v>9.25</v>
      </c>
      <c r="F461" s="133">
        <f t="shared" si="7"/>
        <v>0</v>
      </c>
      <c r="G461" s="107">
        <v>95043.22</v>
      </c>
      <c r="H461" s="105"/>
      <c r="I461" s="72" t="s">
        <v>770</v>
      </c>
      <c r="J461" s="105"/>
      <c r="K461" s="147">
        <v>1</v>
      </c>
      <c r="L461" s="135">
        <v>0.8</v>
      </c>
      <c r="M461" s="72" t="s">
        <v>2156</v>
      </c>
    </row>
    <row r="462" spans="1:13" ht="15" customHeight="1">
      <c r="A462" s="68" t="s">
        <v>1270</v>
      </c>
      <c r="B462" s="109" t="s">
        <v>74</v>
      </c>
      <c r="C462" s="103"/>
      <c r="D462" s="142">
        <v>7.4566999999999997</v>
      </c>
      <c r="E462" s="140">
        <v>16.84</v>
      </c>
      <c r="F462" s="133">
        <f t="shared" si="7"/>
        <v>0</v>
      </c>
      <c r="G462" s="107">
        <v>190016.73</v>
      </c>
      <c r="H462" s="105"/>
      <c r="I462" s="72" t="s">
        <v>770</v>
      </c>
      <c r="J462" s="105"/>
      <c r="K462" s="147">
        <v>1</v>
      </c>
      <c r="L462" s="135">
        <v>0.8</v>
      </c>
      <c r="M462" s="72" t="s">
        <v>2156</v>
      </c>
    </row>
    <row r="463" spans="1:13" s="66" customFormat="1" ht="15" customHeight="1">
      <c r="A463" s="68" t="s">
        <v>1271</v>
      </c>
      <c r="B463" s="109" t="s">
        <v>75</v>
      </c>
      <c r="C463" s="103"/>
      <c r="D463" s="142">
        <v>1.3489</v>
      </c>
      <c r="E463" s="140">
        <v>3.12</v>
      </c>
      <c r="F463" s="133">
        <f t="shared" si="7"/>
        <v>0</v>
      </c>
      <c r="G463" s="107">
        <v>30000</v>
      </c>
      <c r="H463" s="105"/>
      <c r="I463" s="72" t="s">
        <v>770</v>
      </c>
      <c r="J463" s="105"/>
      <c r="K463" s="147">
        <v>1</v>
      </c>
      <c r="L463" s="135">
        <v>0.8</v>
      </c>
      <c r="M463" s="72" t="s">
        <v>2156</v>
      </c>
    </row>
    <row r="464" spans="1:13" ht="15" customHeight="1">
      <c r="A464" s="68" t="s">
        <v>1272</v>
      </c>
      <c r="B464" s="109" t="s">
        <v>75</v>
      </c>
      <c r="C464" s="103"/>
      <c r="D464" s="142">
        <v>1.7124999999999999</v>
      </c>
      <c r="E464" s="140">
        <v>4.6900000000000004</v>
      </c>
      <c r="F464" s="133">
        <f t="shared" si="7"/>
        <v>0</v>
      </c>
      <c r="G464" s="107">
        <v>39908.230000000003</v>
      </c>
      <c r="H464" s="105"/>
      <c r="I464" s="72" t="s">
        <v>770</v>
      </c>
      <c r="J464" s="105"/>
      <c r="K464" s="147">
        <v>1</v>
      </c>
      <c r="L464" s="135">
        <v>0.8</v>
      </c>
      <c r="M464" s="72" t="s">
        <v>2156</v>
      </c>
    </row>
    <row r="465" spans="1:13" ht="15" customHeight="1">
      <c r="A465" s="68" t="s">
        <v>1273</v>
      </c>
      <c r="B465" s="109" t="s">
        <v>75</v>
      </c>
      <c r="C465" s="103"/>
      <c r="D465" s="142">
        <v>2.9459</v>
      </c>
      <c r="E465" s="140">
        <v>9.2100000000000009</v>
      </c>
      <c r="F465" s="133">
        <f t="shared" si="7"/>
        <v>0</v>
      </c>
      <c r="G465" s="107">
        <v>62556.83</v>
      </c>
      <c r="H465" s="105"/>
      <c r="I465" s="72" t="s">
        <v>770</v>
      </c>
      <c r="J465" s="105"/>
      <c r="K465" s="147">
        <v>1</v>
      </c>
      <c r="L465" s="135">
        <v>0.8</v>
      </c>
      <c r="M465" s="72" t="s">
        <v>2156</v>
      </c>
    </row>
    <row r="466" spans="1:13" ht="15" customHeight="1">
      <c r="A466" s="68" t="s">
        <v>1274</v>
      </c>
      <c r="B466" s="109" t="s">
        <v>75</v>
      </c>
      <c r="C466" s="103"/>
      <c r="D466" s="142">
        <v>4.6848000000000001</v>
      </c>
      <c r="E466" s="140">
        <v>9.99</v>
      </c>
      <c r="F466" s="133">
        <f t="shared" si="7"/>
        <v>0</v>
      </c>
      <c r="G466" s="107">
        <v>130665.31</v>
      </c>
      <c r="H466" s="105"/>
      <c r="I466" s="72" t="s">
        <v>770</v>
      </c>
      <c r="J466" s="105"/>
      <c r="K466" s="147">
        <v>1</v>
      </c>
      <c r="L466" s="135">
        <v>0.8</v>
      </c>
      <c r="M466" s="72" t="s">
        <v>2156</v>
      </c>
    </row>
    <row r="467" spans="1:13" s="66" customFormat="1" ht="15" customHeight="1">
      <c r="A467" s="68" t="s">
        <v>1275</v>
      </c>
      <c r="B467" s="109" t="s">
        <v>76</v>
      </c>
      <c r="C467" s="103"/>
      <c r="D467" s="142">
        <v>1.393</v>
      </c>
      <c r="E467" s="140">
        <v>1.64</v>
      </c>
      <c r="F467" s="133">
        <f t="shared" si="7"/>
        <v>0</v>
      </c>
      <c r="G467" s="107">
        <v>30000</v>
      </c>
      <c r="H467" s="105"/>
      <c r="I467" s="72" t="s">
        <v>770</v>
      </c>
      <c r="J467" s="105"/>
      <c r="K467" s="147">
        <v>1</v>
      </c>
      <c r="L467" s="135">
        <v>0.8</v>
      </c>
      <c r="M467" s="72" t="s">
        <v>2156</v>
      </c>
    </row>
    <row r="468" spans="1:13" ht="15" customHeight="1">
      <c r="A468" s="68" t="s">
        <v>1276</v>
      </c>
      <c r="B468" s="109" t="s">
        <v>76</v>
      </c>
      <c r="C468" s="103"/>
      <c r="D468" s="142">
        <v>1.6474</v>
      </c>
      <c r="E468" s="140">
        <v>2.2999999999999998</v>
      </c>
      <c r="F468" s="133">
        <f t="shared" si="7"/>
        <v>0</v>
      </c>
      <c r="G468" s="107">
        <v>32871.06</v>
      </c>
      <c r="H468" s="105"/>
      <c r="I468" s="72" t="s">
        <v>770</v>
      </c>
      <c r="J468" s="105"/>
      <c r="K468" s="147">
        <v>1</v>
      </c>
      <c r="L468" s="135">
        <v>0.8</v>
      </c>
      <c r="M468" s="72" t="s">
        <v>2156</v>
      </c>
    </row>
    <row r="469" spans="1:13" ht="15" customHeight="1">
      <c r="A469" s="68" t="s">
        <v>1277</v>
      </c>
      <c r="B469" s="109" t="s">
        <v>76</v>
      </c>
      <c r="C469" s="103"/>
      <c r="D469" s="142">
        <v>2.6737000000000002</v>
      </c>
      <c r="E469" s="140">
        <v>6.89</v>
      </c>
      <c r="F469" s="133">
        <f t="shared" si="7"/>
        <v>0</v>
      </c>
      <c r="G469" s="107">
        <v>59645.41</v>
      </c>
      <c r="H469" s="105"/>
      <c r="I469" s="72" t="s">
        <v>770</v>
      </c>
      <c r="J469" s="105"/>
      <c r="K469" s="147">
        <v>1</v>
      </c>
      <c r="L469" s="135">
        <v>0.8</v>
      </c>
      <c r="M469" s="72" t="s">
        <v>2156</v>
      </c>
    </row>
    <row r="470" spans="1:13" ht="15" customHeight="1">
      <c r="A470" s="68" t="s">
        <v>1278</v>
      </c>
      <c r="B470" s="109" t="s">
        <v>76</v>
      </c>
      <c r="C470" s="103"/>
      <c r="D470" s="142">
        <v>4.1595000000000004</v>
      </c>
      <c r="E470" s="140">
        <v>13.2</v>
      </c>
      <c r="F470" s="133">
        <f t="shared" si="7"/>
        <v>0</v>
      </c>
      <c r="G470" s="107">
        <v>92531.68</v>
      </c>
      <c r="H470" s="105"/>
      <c r="I470" s="72" t="s">
        <v>770</v>
      </c>
      <c r="J470" s="105"/>
      <c r="K470" s="147">
        <v>1</v>
      </c>
      <c r="L470" s="135">
        <v>0.8</v>
      </c>
      <c r="M470" s="72" t="s">
        <v>2156</v>
      </c>
    </row>
    <row r="471" spans="1:13" s="66" customFormat="1" ht="15" customHeight="1">
      <c r="A471" s="68" t="s">
        <v>1279</v>
      </c>
      <c r="B471" s="109" t="s">
        <v>77</v>
      </c>
      <c r="C471" s="103"/>
      <c r="D471" s="142">
        <v>0.93259999999999998</v>
      </c>
      <c r="E471" s="140">
        <v>3.18</v>
      </c>
      <c r="F471" s="133">
        <f t="shared" si="7"/>
        <v>0</v>
      </c>
      <c r="G471" s="107">
        <v>30000</v>
      </c>
      <c r="H471" s="105"/>
      <c r="I471" s="72" t="s">
        <v>770</v>
      </c>
      <c r="J471" s="105"/>
      <c r="K471" s="147">
        <v>1</v>
      </c>
      <c r="L471" s="135">
        <v>0.8</v>
      </c>
      <c r="M471" s="72" t="s">
        <v>2156</v>
      </c>
    </row>
    <row r="472" spans="1:13" ht="15" customHeight="1">
      <c r="A472" s="68" t="s">
        <v>1280</v>
      </c>
      <c r="B472" s="109" t="s">
        <v>77</v>
      </c>
      <c r="C472" s="103"/>
      <c r="D472" s="142">
        <v>1.3136000000000001</v>
      </c>
      <c r="E472" s="140">
        <v>4.63</v>
      </c>
      <c r="F472" s="133">
        <f t="shared" si="7"/>
        <v>0</v>
      </c>
      <c r="G472" s="107">
        <v>31841.38</v>
      </c>
      <c r="H472" s="105"/>
      <c r="I472" s="72" t="s">
        <v>770</v>
      </c>
      <c r="J472" s="105"/>
      <c r="K472" s="147">
        <v>1</v>
      </c>
      <c r="L472" s="135">
        <v>0.8</v>
      </c>
      <c r="M472" s="72" t="s">
        <v>2156</v>
      </c>
    </row>
    <row r="473" spans="1:13" ht="15" customHeight="1">
      <c r="A473" s="68" t="s">
        <v>1281</v>
      </c>
      <c r="B473" s="109" t="s">
        <v>77</v>
      </c>
      <c r="C473" s="103"/>
      <c r="D473" s="142">
        <v>2.2052999999999998</v>
      </c>
      <c r="E473" s="140">
        <v>6.52</v>
      </c>
      <c r="F473" s="133">
        <f t="shared" si="7"/>
        <v>0</v>
      </c>
      <c r="G473" s="107">
        <v>44647.48</v>
      </c>
      <c r="H473" s="105"/>
      <c r="I473" s="72" t="s">
        <v>770</v>
      </c>
      <c r="J473" s="105"/>
      <c r="K473" s="147">
        <v>1</v>
      </c>
      <c r="L473" s="135">
        <v>0.8</v>
      </c>
      <c r="M473" s="72" t="s">
        <v>2156</v>
      </c>
    </row>
    <row r="474" spans="1:13" ht="15" customHeight="1">
      <c r="A474" s="68" t="s">
        <v>1282</v>
      </c>
      <c r="B474" s="109" t="s">
        <v>77</v>
      </c>
      <c r="C474" s="103"/>
      <c r="D474" s="142">
        <v>3.6093000000000002</v>
      </c>
      <c r="E474" s="140">
        <v>9.83</v>
      </c>
      <c r="F474" s="133">
        <f t="shared" si="7"/>
        <v>0</v>
      </c>
      <c r="G474" s="107">
        <v>80354.02</v>
      </c>
      <c r="H474" s="105"/>
      <c r="I474" s="72" t="s">
        <v>770</v>
      </c>
      <c r="J474" s="105"/>
      <c r="K474" s="147">
        <v>1</v>
      </c>
      <c r="L474" s="135">
        <v>0.8</v>
      </c>
      <c r="M474" s="72" t="s">
        <v>2156</v>
      </c>
    </row>
    <row r="475" spans="1:13" s="66" customFormat="1" ht="15" customHeight="1">
      <c r="A475" s="68" t="s">
        <v>1283</v>
      </c>
      <c r="B475" s="109" t="s">
        <v>78</v>
      </c>
      <c r="C475" s="103"/>
      <c r="D475" s="142">
        <v>0.4264</v>
      </c>
      <c r="E475" s="140">
        <v>1.37</v>
      </c>
      <c r="F475" s="133">
        <f t="shared" si="7"/>
        <v>0</v>
      </c>
      <c r="G475" s="107">
        <v>30000</v>
      </c>
      <c r="H475" s="105"/>
      <c r="I475" s="72" t="s">
        <v>770</v>
      </c>
      <c r="J475" s="105"/>
      <c r="K475" s="147">
        <v>1</v>
      </c>
      <c r="L475" s="135">
        <v>0.8</v>
      </c>
      <c r="M475" s="72" t="s">
        <v>2156</v>
      </c>
    </row>
    <row r="476" spans="1:13" ht="15" customHeight="1">
      <c r="A476" s="68" t="s">
        <v>1284</v>
      </c>
      <c r="B476" s="109" t="s">
        <v>78</v>
      </c>
      <c r="C476" s="103"/>
      <c r="D476" s="142">
        <v>1.3885000000000001</v>
      </c>
      <c r="E476" s="140">
        <v>2.2400000000000002</v>
      </c>
      <c r="F476" s="133">
        <f t="shared" si="7"/>
        <v>0</v>
      </c>
      <c r="G476" s="107">
        <v>30000</v>
      </c>
      <c r="H476" s="105"/>
      <c r="I476" s="72" t="s">
        <v>770</v>
      </c>
      <c r="J476" s="105"/>
      <c r="K476" s="147">
        <v>1</v>
      </c>
      <c r="L476" s="135">
        <v>0.8</v>
      </c>
      <c r="M476" s="72" t="s">
        <v>2156</v>
      </c>
    </row>
    <row r="477" spans="1:13" ht="15" customHeight="1">
      <c r="A477" s="68" t="s">
        <v>1285</v>
      </c>
      <c r="B477" s="109" t="s">
        <v>78</v>
      </c>
      <c r="C477" s="103"/>
      <c r="D477" s="142">
        <v>2.2425000000000002</v>
      </c>
      <c r="E477" s="140">
        <v>4.3899999999999997</v>
      </c>
      <c r="F477" s="133">
        <f t="shared" si="7"/>
        <v>0</v>
      </c>
      <c r="G477" s="107">
        <v>53824.89</v>
      </c>
      <c r="H477" s="105"/>
      <c r="I477" s="72" t="s">
        <v>770</v>
      </c>
      <c r="J477" s="105"/>
      <c r="K477" s="147">
        <v>1</v>
      </c>
      <c r="L477" s="135">
        <v>0.8</v>
      </c>
      <c r="M477" s="72" t="s">
        <v>2156</v>
      </c>
    </row>
    <row r="478" spans="1:13" ht="15" customHeight="1">
      <c r="A478" s="68" t="s">
        <v>1286</v>
      </c>
      <c r="B478" s="109" t="s">
        <v>78</v>
      </c>
      <c r="C478" s="103"/>
      <c r="D478" s="142">
        <v>3.2339000000000002</v>
      </c>
      <c r="E478" s="140">
        <v>7.19</v>
      </c>
      <c r="F478" s="133">
        <f t="shared" si="7"/>
        <v>0</v>
      </c>
      <c r="G478" s="107">
        <v>72043.649999999994</v>
      </c>
      <c r="H478" s="105"/>
      <c r="I478" s="72" t="s">
        <v>770</v>
      </c>
      <c r="J478" s="105"/>
      <c r="K478" s="147">
        <v>1</v>
      </c>
      <c r="L478" s="135">
        <v>0.8</v>
      </c>
      <c r="M478" s="72" t="s">
        <v>2156</v>
      </c>
    </row>
    <row r="479" spans="1:13" s="66" customFormat="1" ht="15" customHeight="1">
      <c r="A479" s="68" t="s">
        <v>1287</v>
      </c>
      <c r="B479" s="109" t="s">
        <v>79</v>
      </c>
      <c r="C479" s="103"/>
      <c r="D479" s="142">
        <v>0.88759999999999994</v>
      </c>
      <c r="E479" s="140">
        <v>2.68</v>
      </c>
      <c r="F479" s="133">
        <f t="shared" si="7"/>
        <v>0</v>
      </c>
      <c r="G479" s="107">
        <v>30000</v>
      </c>
      <c r="H479" s="105"/>
      <c r="I479" s="72" t="s">
        <v>774</v>
      </c>
      <c r="J479" s="105"/>
      <c r="K479" s="147">
        <v>1</v>
      </c>
      <c r="L479" s="135">
        <v>0.8</v>
      </c>
      <c r="M479" s="72" t="s">
        <v>2156</v>
      </c>
    </row>
    <row r="480" spans="1:13" ht="15" customHeight="1">
      <c r="A480" s="68" t="s">
        <v>1288</v>
      </c>
      <c r="B480" s="109" t="s">
        <v>79</v>
      </c>
      <c r="C480" s="103"/>
      <c r="D480" s="142">
        <v>0.96260000000000001</v>
      </c>
      <c r="E480" s="140">
        <v>2.99</v>
      </c>
      <c r="F480" s="133">
        <f t="shared" si="7"/>
        <v>0</v>
      </c>
      <c r="G480" s="107">
        <v>30000</v>
      </c>
      <c r="H480" s="105"/>
      <c r="I480" s="72" t="s">
        <v>774</v>
      </c>
      <c r="J480" s="105"/>
      <c r="K480" s="147">
        <v>1</v>
      </c>
      <c r="L480" s="135">
        <v>0.8</v>
      </c>
      <c r="M480" s="72" t="s">
        <v>2156</v>
      </c>
    </row>
    <row r="481" spans="1:13" ht="15" customHeight="1">
      <c r="A481" s="68" t="s">
        <v>1289</v>
      </c>
      <c r="B481" s="109" t="s">
        <v>79</v>
      </c>
      <c r="C481" s="103"/>
      <c r="D481" s="142">
        <v>1.6842999999999999</v>
      </c>
      <c r="E481" s="140">
        <v>5.57</v>
      </c>
      <c r="F481" s="133">
        <f t="shared" si="7"/>
        <v>0</v>
      </c>
      <c r="G481" s="107">
        <v>54045.31</v>
      </c>
      <c r="H481" s="105"/>
      <c r="I481" s="72" t="s">
        <v>774</v>
      </c>
      <c r="J481" s="105"/>
      <c r="K481" s="147">
        <v>1</v>
      </c>
      <c r="L481" s="135">
        <v>0.8</v>
      </c>
      <c r="M481" s="72" t="s">
        <v>2156</v>
      </c>
    </row>
    <row r="482" spans="1:13" ht="15" customHeight="1">
      <c r="A482" s="68" t="s">
        <v>1290</v>
      </c>
      <c r="B482" s="109" t="s">
        <v>79</v>
      </c>
      <c r="C482" s="103"/>
      <c r="D482" s="142">
        <v>2.6631</v>
      </c>
      <c r="E482" s="140">
        <v>7.12</v>
      </c>
      <c r="F482" s="133">
        <f t="shared" si="7"/>
        <v>0</v>
      </c>
      <c r="G482" s="107">
        <v>63571.91</v>
      </c>
      <c r="H482" s="105"/>
      <c r="I482" s="72" t="s">
        <v>774</v>
      </c>
      <c r="J482" s="105"/>
      <c r="K482" s="147">
        <v>1</v>
      </c>
      <c r="L482" s="135">
        <v>0.8</v>
      </c>
      <c r="M482" s="72" t="s">
        <v>2156</v>
      </c>
    </row>
    <row r="483" spans="1:13" s="66" customFormat="1" ht="15" customHeight="1">
      <c r="A483" s="68" t="s">
        <v>1291</v>
      </c>
      <c r="B483" s="109" t="s">
        <v>211</v>
      </c>
      <c r="C483" s="103"/>
      <c r="D483" s="142">
        <v>0.60450000000000004</v>
      </c>
      <c r="E483" s="140">
        <v>2.31</v>
      </c>
      <c r="F483" s="133">
        <f t="shared" ref="F483:F546" si="8">IF(I483="Mental Health and Substance Abuse",ROUND(E483,0),0)</f>
        <v>0</v>
      </c>
      <c r="G483" s="107">
        <v>30000</v>
      </c>
      <c r="H483" s="105"/>
      <c r="I483" s="72" t="s">
        <v>2216</v>
      </c>
      <c r="J483" s="105"/>
      <c r="K483" s="72">
        <v>1.31</v>
      </c>
      <c r="L483" s="135">
        <v>0.8</v>
      </c>
      <c r="M483" s="72" t="s">
        <v>2156</v>
      </c>
    </row>
    <row r="484" spans="1:13" ht="15" customHeight="1">
      <c r="A484" s="68" t="s">
        <v>1292</v>
      </c>
      <c r="B484" s="109" t="s">
        <v>211</v>
      </c>
      <c r="C484" s="103"/>
      <c r="D484" s="142">
        <v>0.73819999999999997</v>
      </c>
      <c r="E484" s="140">
        <v>2.65</v>
      </c>
      <c r="F484" s="133">
        <f t="shared" si="8"/>
        <v>0</v>
      </c>
      <c r="G484" s="107">
        <v>30000</v>
      </c>
      <c r="H484" s="105"/>
      <c r="I484" s="72" t="s">
        <v>2216</v>
      </c>
      <c r="J484" s="105"/>
      <c r="K484" s="72">
        <v>1.31</v>
      </c>
      <c r="L484" s="135">
        <v>0.8</v>
      </c>
      <c r="M484" s="72" t="s">
        <v>2156</v>
      </c>
    </row>
    <row r="485" spans="1:13" ht="15" customHeight="1">
      <c r="A485" s="68" t="s">
        <v>1293</v>
      </c>
      <c r="B485" s="109" t="s">
        <v>211</v>
      </c>
      <c r="C485" s="103"/>
      <c r="D485" s="142">
        <v>1.1883999999999999</v>
      </c>
      <c r="E485" s="140">
        <v>3.77</v>
      </c>
      <c r="F485" s="133">
        <f t="shared" si="8"/>
        <v>0</v>
      </c>
      <c r="G485" s="107">
        <v>32554.5</v>
      </c>
      <c r="H485" s="105"/>
      <c r="I485" s="72" t="s">
        <v>2216</v>
      </c>
      <c r="J485" s="105"/>
      <c r="K485" s="72">
        <v>1.31</v>
      </c>
      <c r="L485" s="135">
        <v>0.8</v>
      </c>
      <c r="M485" s="72" t="s">
        <v>2156</v>
      </c>
    </row>
    <row r="486" spans="1:13" ht="15" customHeight="1">
      <c r="A486" s="68" t="s">
        <v>1294</v>
      </c>
      <c r="B486" s="109" t="s">
        <v>211</v>
      </c>
      <c r="C486" s="103"/>
      <c r="D486" s="142">
        <v>2.9388000000000001</v>
      </c>
      <c r="E486" s="140">
        <v>6.3</v>
      </c>
      <c r="F486" s="133">
        <f t="shared" si="8"/>
        <v>0</v>
      </c>
      <c r="G486" s="107">
        <v>88811.64</v>
      </c>
      <c r="H486" s="105"/>
      <c r="I486" s="72" t="s">
        <v>2216</v>
      </c>
      <c r="J486" s="105"/>
      <c r="K486" s="72">
        <v>1.31</v>
      </c>
      <c r="L486" s="135">
        <v>0.8</v>
      </c>
      <c r="M486" s="72" t="s">
        <v>2156</v>
      </c>
    </row>
    <row r="487" spans="1:13" s="66" customFormat="1" ht="15" customHeight="1">
      <c r="A487" s="68" t="s">
        <v>1295</v>
      </c>
      <c r="B487" s="109" t="s">
        <v>80</v>
      </c>
      <c r="C487" s="103"/>
      <c r="D487" s="142">
        <v>0.7389</v>
      </c>
      <c r="E487" s="140">
        <v>2.2200000000000002</v>
      </c>
      <c r="F487" s="133">
        <f t="shared" si="8"/>
        <v>0</v>
      </c>
      <c r="G487" s="107">
        <v>30000</v>
      </c>
      <c r="H487" s="105"/>
      <c r="I487" s="72" t="s">
        <v>2216</v>
      </c>
      <c r="J487" s="105"/>
      <c r="K487" s="72">
        <v>1.31</v>
      </c>
      <c r="L487" s="135">
        <v>0.8</v>
      </c>
      <c r="M487" s="72" t="s">
        <v>2156</v>
      </c>
    </row>
    <row r="488" spans="1:13" ht="15" customHeight="1">
      <c r="A488" s="68" t="s">
        <v>1296</v>
      </c>
      <c r="B488" s="109" t="s">
        <v>80</v>
      </c>
      <c r="C488" s="103"/>
      <c r="D488" s="142">
        <v>0.74139999999999995</v>
      </c>
      <c r="E488" s="140">
        <v>2.48</v>
      </c>
      <c r="F488" s="133">
        <f t="shared" si="8"/>
        <v>0</v>
      </c>
      <c r="G488" s="107">
        <v>30000</v>
      </c>
      <c r="H488" s="105"/>
      <c r="I488" s="72" t="s">
        <v>2216</v>
      </c>
      <c r="J488" s="105"/>
      <c r="K488" s="72">
        <v>1.31</v>
      </c>
      <c r="L488" s="135">
        <v>0.8</v>
      </c>
      <c r="M488" s="72" t="s">
        <v>2156</v>
      </c>
    </row>
    <row r="489" spans="1:13" ht="15" customHeight="1">
      <c r="A489" s="68" t="s">
        <v>1297</v>
      </c>
      <c r="B489" s="109" t="s">
        <v>80</v>
      </c>
      <c r="C489" s="103"/>
      <c r="D489" s="142">
        <v>1.2290000000000001</v>
      </c>
      <c r="E489" s="140">
        <v>3.59</v>
      </c>
      <c r="F489" s="133">
        <f t="shared" si="8"/>
        <v>0</v>
      </c>
      <c r="G489" s="107">
        <v>30000</v>
      </c>
      <c r="H489" s="105"/>
      <c r="I489" s="72" t="s">
        <v>2216</v>
      </c>
      <c r="J489" s="105"/>
      <c r="K489" s="72">
        <v>1.31</v>
      </c>
      <c r="L489" s="135">
        <v>0.8</v>
      </c>
      <c r="M489" s="72" t="s">
        <v>2156</v>
      </c>
    </row>
    <row r="490" spans="1:13" ht="15" customHeight="1">
      <c r="A490" s="68" t="s">
        <v>1298</v>
      </c>
      <c r="B490" s="109" t="s">
        <v>80</v>
      </c>
      <c r="C490" s="103"/>
      <c r="D490" s="142">
        <v>2.9264999999999999</v>
      </c>
      <c r="E490" s="140">
        <v>7.03</v>
      </c>
      <c r="F490" s="133">
        <f t="shared" si="8"/>
        <v>0</v>
      </c>
      <c r="G490" s="107">
        <v>63991.59</v>
      </c>
      <c r="H490" s="105"/>
      <c r="I490" s="72" t="s">
        <v>2216</v>
      </c>
      <c r="J490" s="105"/>
      <c r="K490" s="72">
        <v>1.31</v>
      </c>
      <c r="L490" s="135">
        <v>0.8</v>
      </c>
      <c r="M490" s="72" t="s">
        <v>2156</v>
      </c>
    </row>
    <row r="491" spans="1:13" s="66" customFormat="1" ht="15" customHeight="1">
      <c r="A491" s="68" t="s">
        <v>1299</v>
      </c>
      <c r="B491" s="109" t="s">
        <v>81</v>
      </c>
      <c r="C491" s="103"/>
      <c r="D491" s="142">
        <v>0.58450000000000002</v>
      </c>
      <c r="E491" s="140">
        <v>2.0099999999999998</v>
      </c>
      <c r="F491" s="133">
        <f t="shared" si="8"/>
        <v>0</v>
      </c>
      <c r="G491" s="107">
        <v>30000</v>
      </c>
      <c r="H491" s="105"/>
      <c r="I491" s="72" t="s">
        <v>2216</v>
      </c>
      <c r="J491" s="105"/>
      <c r="K491" s="72">
        <v>1.31</v>
      </c>
      <c r="L491" s="135">
        <v>0.8</v>
      </c>
      <c r="M491" s="72" t="s">
        <v>2156</v>
      </c>
    </row>
    <row r="492" spans="1:13" ht="15" customHeight="1">
      <c r="A492" s="68" t="s">
        <v>1300</v>
      </c>
      <c r="B492" s="109" t="s">
        <v>81</v>
      </c>
      <c r="C492" s="103"/>
      <c r="D492" s="142">
        <v>0.70620000000000005</v>
      </c>
      <c r="E492" s="140">
        <v>2.5499999999999998</v>
      </c>
      <c r="F492" s="133">
        <f t="shared" si="8"/>
        <v>0</v>
      </c>
      <c r="G492" s="107">
        <v>30000</v>
      </c>
      <c r="H492" s="105"/>
      <c r="I492" s="72" t="s">
        <v>2216</v>
      </c>
      <c r="J492" s="105"/>
      <c r="K492" s="72">
        <v>1.31</v>
      </c>
      <c r="L492" s="135">
        <v>0.8</v>
      </c>
      <c r="M492" s="72" t="s">
        <v>2156</v>
      </c>
    </row>
    <row r="493" spans="1:13" ht="15" customHeight="1">
      <c r="A493" s="68" t="s">
        <v>1301</v>
      </c>
      <c r="B493" s="109" t="s">
        <v>81</v>
      </c>
      <c r="C493" s="103"/>
      <c r="D493" s="142">
        <v>1.1218999999999999</v>
      </c>
      <c r="E493" s="140">
        <v>3.87</v>
      </c>
      <c r="F493" s="133">
        <f t="shared" si="8"/>
        <v>0</v>
      </c>
      <c r="G493" s="107">
        <v>32195.4</v>
      </c>
      <c r="H493" s="105"/>
      <c r="I493" s="72" t="s">
        <v>2216</v>
      </c>
      <c r="J493" s="105"/>
      <c r="K493" s="72">
        <v>1.31</v>
      </c>
      <c r="L493" s="135">
        <v>0.8</v>
      </c>
      <c r="M493" s="72" t="s">
        <v>2156</v>
      </c>
    </row>
    <row r="494" spans="1:13" ht="15" customHeight="1">
      <c r="A494" s="68" t="s">
        <v>1302</v>
      </c>
      <c r="B494" s="109" t="s">
        <v>81</v>
      </c>
      <c r="C494" s="103"/>
      <c r="D494" s="142">
        <v>1.9442999999999999</v>
      </c>
      <c r="E494" s="140">
        <v>7.6</v>
      </c>
      <c r="F494" s="133">
        <f t="shared" si="8"/>
        <v>0</v>
      </c>
      <c r="G494" s="107">
        <v>32195.4</v>
      </c>
      <c r="H494" s="105"/>
      <c r="I494" s="72" t="s">
        <v>2216</v>
      </c>
      <c r="J494" s="105"/>
      <c r="K494" s="72">
        <v>1.31</v>
      </c>
      <c r="L494" s="135">
        <v>0.8</v>
      </c>
      <c r="M494" s="72" t="s">
        <v>2156</v>
      </c>
    </row>
    <row r="495" spans="1:13" s="66" customFormat="1" ht="15" customHeight="1">
      <c r="A495" s="68" t="s">
        <v>1303</v>
      </c>
      <c r="B495" s="109" t="s">
        <v>212</v>
      </c>
      <c r="C495" s="103"/>
      <c r="D495" s="142">
        <v>0.54779999999999995</v>
      </c>
      <c r="E495" s="140">
        <v>2.25</v>
      </c>
      <c r="F495" s="133">
        <f t="shared" si="8"/>
        <v>0</v>
      </c>
      <c r="G495" s="107">
        <v>30000</v>
      </c>
      <c r="H495" s="105"/>
      <c r="I495" s="72" t="s">
        <v>2216</v>
      </c>
      <c r="J495" s="105"/>
      <c r="K495" s="72">
        <v>1.31</v>
      </c>
      <c r="L495" s="135">
        <v>0.8</v>
      </c>
      <c r="M495" s="72" t="s">
        <v>2156</v>
      </c>
    </row>
    <row r="496" spans="1:13" ht="15" customHeight="1">
      <c r="A496" s="68" t="s">
        <v>1304</v>
      </c>
      <c r="B496" s="109" t="s">
        <v>212</v>
      </c>
      <c r="C496" s="103"/>
      <c r="D496" s="142">
        <v>0.76270000000000004</v>
      </c>
      <c r="E496" s="140">
        <v>3.13</v>
      </c>
      <c r="F496" s="133">
        <f t="shared" si="8"/>
        <v>0</v>
      </c>
      <c r="G496" s="107">
        <v>30000</v>
      </c>
      <c r="H496" s="105"/>
      <c r="I496" s="72" t="s">
        <v>2216</v>
      </c>
      <c r="J496" s="105"/>
      <c r="K496" s="72">
        <v>1.31</v>
      </c>
      <c r="L496" s="135">
        <v>0.8</v>
      </c>
      <c r="M496" s="72" t="s">
        <v>2156</v>
      </c>
    </row>
    <row r="497" spans="1:13" ht="15" customHeight="1">
      <c r="A497" s="68" t="s">
        <v>1305</v>
      </c>
      <c r="B497" s="109" t="s">
        <v>212</v>
      </c>
      <c r="C497" s="103"/>
      <c r="D497" s="142">
        <v>1.1919999999999999</v>
      </c>
      <c r="E497" s="140">
        <v>4.04</v>
      </c>
      <c r="F497" s="133">
        <f t="shared" si="8"/>
        <v>0</v>
      </c>
      <c r="G497" s="107">
        <v>32319.040000000001</v>
      </c>
      <c r="H497" s="105"/>
      <c r="I497" s="72" t="s">
        <v>2216</v>
      </c>
      <c r="J497" s="105"/>
      <c r="K497" s="72">
        <v>1.31</v>
      </c>
      <c r="L497" s="135">
        <v>0.8</v>
      </c>
      <c r="M497" s="72" t="s">
        <v>2156</v>
      </c>
    </row>
    <row r="498" spans="1:13" ht="15" customHeight="1">
      <c r="A498" s="68" t="s">
        <v>1306</v>
      </c>
      <c r="B498" s="109" t="s">
        <v>212</v>
      </c>
      <c r="C498" s="103"/>
      <c r="D498" s="142">
        <v>2.3578999999999999</v>
      </c>
      <c r="E498" s="140">
        <v>7.28</v>
      </c>
      <c r="F498" s="133">
        <f t="shared" si="8"/>
        <v>0</v>
      </c>
      <c r="G498" s="107">
        <v>118127.43</v>
      </c>
      <c r="H498" s="105"/>
      <c r="I498" s="72" t="s">
        <v>2216</v>
      </c>
      <c r="J498" s="105"/>
      <c r="K498" s="72">
        <v>1.31</v>
      </c>
      <c r="L498" s="135">
        <v>0.8</v>
      </c>
      <c r="M498" s="72" t="s">
        <v>2156</v>
      </c>
    </row>
    <row r="499" spans="1:13" s="66" customFormat="1" ht="15" customHeight="1">
      <c r="A499" s="68" t="s">
        <v>1307</v>
      </c>
      <c r="B499" s="109" t="s">
        <v>82</v>
      </c>
      <c r="C499" s="103"/>
      <c r="D499" s="142">
        <v>0.53739999999999999</v>
      </c>
      <c r="E499" s="140">
        <v>2.2599999999999998</v>
      </c>
      <c r="F499" s="133">
        <f t="shared" si="8"/>
        <v>0</v>
      </c>
      <c r="G499" s="107">
        <v>30000</v>
      </c>
      <c r="H499" s="105"/>
      <c r="I499" s="72" t="s">
        <v>2216</v>
      </c>
      <c r="J499" s="105"/>
      <c r="K499" s="72">
        <v>1.31</v>
      </c>
      <c r="L499" s="135">
        <v>0.8</v>
      </c>
      <c r="M499" s="72" t="s">
        <v>2156</v>
      </c>
    </row>
    <row r="500" spans="1:13" ht="15" customHeight="1">
      <c r="A500" s="68" t="s">
        <v>1308</v>
      </c>
      <c r="B500" s="109" t="s">
        <v>82</v>
      </c>
      <c r="C500" s="103"/>
      <c r="D500" s="142">
        <v>0.74360000000000004</v>
      </c>
      <c r="E500" s="140">
        <v>3.05</v>
      </c>
      <c r="F500" s="133">
        <f t="shared" si="8"/>
        <v>0</v>
      </c>
      <c r="G500" s="107">
        <v>30000</v>
      </c>
      <c r="H500" s="105"/>
      <c r="I500" s="72" t="s">
        <v>2216</v>
      </c>
      <c r="J500" s="105"/>
      <c r="K500" s="72">
        <v>1.31</v>
      </c>
      <c r="L500" s="135">
        <v>0.8</v>
      </c>
      <c r="M500" s="72" t="s">
        <v>2156</v>
      </c>
    </row>
    <row r="501" spans="1:13" ht="15" customHeight="1">
      <c r="A501" s="68" t="s">
        <v>1309</v>
      </c>
      <c r="B501" s="109" t="s">
        <v>82</v>
      </c>
      <c r="C501" s="103"/>
      <c r="D501" s="142">
        <v>1.4200999999999999</v>
      </c>
      <c r="E501" s="140">
        <v>4.49</v>
      </c>
      <c r="F501" s="133">
        <f t="shared" si="8"/>
        <v>0</v>
      </c>
      <c r="G501" s="107">
        <v>66667.820000000007</v>
      </c>
      <c r="H501" s="105"/>
      <c r="I501" s="72" t="s">
        <v>2216</v>
      </c>
      <c r="J501" s="105"/>
      <c r="K501" s="72">
        <v>1.31</v>
      </c>
      <c r="L501" s="135">
        <v>0.8</v>
      </c>
      <c r="M501" s="72" t="s">
        <v>2156</v>
      </c>
    </row>
    <row r="502" spans="1:13" ht="15" customHeight="1">
      <c r="A502" s="68" t="s">
        <v>1310</v>
      </c>
      <c r="B502" s="109" t="s">
        <v>82</v>
      </c>
      <c r="C502" s="103"/>
      <c r="D502" s="142">
        <v>2.5914000000000001</v>
      </c>
      <c r="E502" s="140">
        <v>8.36</v>
      </c>
      <c r="F502" s="133">
        <f t="shared" si="8"/>
        <v>0</v>
      </c>
      <c r="G502" s="107">
        <v>66667.820000000007</v>
      </c>
      <c r="H502" s="105"/>
      <c r="I502" s="72" t="s">
        <v>2216</v>
      </c>
      <c r="J502" s="105"/>
      <c r="K502" s="72">
        <v>1.31</v>
      </c>
      <c r="L502" s="135">
        <v>0.8</v>
      </c>
      <c r="M502" s="72" t="s">
        <v>2156</v>
      </c>
    </row>
    <row r="503" spans="1:13" s="66" customFormat="1" ht="15" customHeight="1">
      <c r="A503" s="68" t="s">
        <v>1311</v>
      </c>
      <c r="B503" s="109" t="s">
        <v>83</v>
      </c>
      <c r="C503" s="103"/>
      <c r="D503" s="142">
        <v>0.65800000000000003</v>
      </c>
      <c r="E503" s="140">
        <v>2.59</v>
      </c>
      <c r="F503" s="133">
        <f t="shared" si="8"/>
        <v>0</v>
      </c>
      <c r="G503" s="107">
        <v>30000</v>
      </c>
      <c r="H503" s="105"/>
      <c r="I503" s="72" t="s">
        <v>2216</v>
      </c>
      <c r="J503" s="105"/>
      <c r="K503" s="72">
        <v>1.31</v>
      </c>
      <c r="L503" s="135">
        <v>0.8</v>
      </c>
      <c r="M503" s="72" t="s">
        <v>2156</v>
      </c>
    </row>
    <row r="504" spans="1:13" ht="15" customHeight="1">
      <c r="A504" s="68" t="s">
        <v>1312</v>
      </c>
      <c r="B504" s="109" t="s">
        <v>83</v>
      </c>
      <c r="C504" s="103"/>
      <c r="D504" s="142">
        <v>0.84789999999999999</v>
      </c>
      <c r="E504" s="140">
        <v>3.01</v>
      </c>
      <c r="F504" s="133">
        <f t="shared" si="8"/>
        <v>0</v>
      </c>
      <c r="G504" s="107">
        <v>30000</v>
      </c>
      <c r="H504" s="105"/>
      <c r="I504" s="72" t="s">
        <v>2216</v>
      </c>
      <c r="J504" s="105"/>
      <c r="K504" s="72">
        <v>1.31</v>
      </c>
      <c r="L504" s="135">
        <v>0.8</v>
      </c>
      <c r="M504" s="72" t="s">
        <v>2156</v>
      </c>
    </row>
    <row r="505" spans="1:13" ht="15" customHeight="1">
      <c r="A505" s="68" t="s">
        <v>1313</v>
      </c>
      <c r="B505" s="109" t="s">
        <v>83</v>
      </c>
      <c r="C505" s="103"/>
      <c r="D505" s="142">
        <v>1.3946000000000001</v>
      </c>
      <c r="E505" s="140">
        <v>4.18</v>
      </c>
      <c r="F505" s="133">
        <f t="shared" si="8"/>
        <v>0</v>
      </c>
      <c r="G505" s="107">
        <v>42521.13</v>
      </c>
      <c r="H505" s="105"/>
      <c r="I505" s="72" t="s">
        <v>2216</v>
      </c>
      <c r="J505" s="105"/>
      <c r="K505" s="72">
        <v>1.31</v>
      </c>
      <c r="L505" s="135">
        <v>0.8</v>
      </c>
      <c r="M505" s="72" t="s">
        <v>2156</v>
      </c>
    </row>
    <row r="506" spans="1:13" ht="15" customHeight="1">
      <c r="A506" s="68" t="s">
        <v>1314</v>
      </c>
      <c r="B506" s="109" t="s">
        <v>83</v>
      </c>
      <c r="C506" s="103"/>
      <c r="D506" s="142">
        <v>1.4933000000000001</v>
      </c>
      <c r="E506" s="140">
        <v>4.18</v>
      </c>
      <c r="F506" s="133">
        <f t="shared" si="8"/>
        <v>0</v>
      </c>
      <c r="G506" s="107">
        <v>42521.13</v>
      </c>
      <c r="H506" s="105"/>
      <c r="I506" s="72" t="s">
        <v>2216</v>
      </c>
      <c r="J506" s="105"/>
      <c r="K506" s="72">
        <v>1.31</v>
      </c>
      <c r="L506" s="135">
        <v>0.8</v>
      </c>
      <c r="M506" s="72" t="s">
        <v>2156</v>
      </c>
    </row>
    <row r="507" spans="1:13" s="66" customFormat="1" ht="15" customHeight="1">
      <c r="A507" s="68" t="s">
        <v>1315</v>
      </c>
      <c r="B507" s="109" t="s">
        <v>84</v>
      </c>
      <c r="C507" s="103"/>
      <c r="D507" s="142">
        <v>0.52090000000000003</v>
      </c>
      <c r="E507" s="140">
        <v>2.2200000000000002</v>
      </c>
      <c r="F507" s="133">
        <f t="shared" si="8"/>
        <v>0</v>
      </c>
      <c r="G507" s="107">
        <v>30000</v>
      </c>
      <c r="H507" s="105"/>
      <c r="I507" s="72" t="s">
        <v>2216</v>
      </c>
      <c r="J507" s="105"/>
      <c r="K507" s="72">
        <v>1.31</v>
      </c>
      <c r="L507" s="135">
        <v>0.8</v>
      </c>
      <c r="M507" s="72" t="s">
        <v>2156</v>
      </c>
    </row>
    <row r="508" spans="1:13" ht="15" customHeight="1">
      <c r="A508" s="68" t="s">
        <v>1316</v>
      </c>
      <c r="B508" s="109" t="s">
        <v>84</v>
      </c>
      <c r="C508" s="103"/>
      <c r="D508" s="142">
        <v>0.64449999999999996</v>
      </c>
      <c r="E508" s="140">
        <v>2.57</v>
      </c>
      <c r="F508" s="133">
        <f t="shared" si="8"/>
        <v>0</v>
      </c>
      <c r="G508" s="107">
        <v>30000</v>
      </c>
      <c r="H508" s="105"/>
      <c r="I508" s="72" t="s">
        <v>2216</v>
      </c>
      <c r="J508" s="105"/>
      <c r="K508" s="72">
        <v>1.31</v>
      </c>
      <c r="L508" s="135">
        <v>0.8</v>
      </c>
      <c r="M508" s="72" t="s">
        <v>2156</v>
      </c>
    </row>
    <row r="509" spans="1:13" ht="15" customHeight="1">
      <c r="A509" s="68" t="s">
        <v>1317</v>
      </c>
      <c r="B509" s="109" t="s">
        <v>84</v>
      </c>
      <c r="C509" s="103"/>
      <c r="D509" s="142">
        <v>1.4184000000000001</v>
      </c>
      <c r="E509" s="140">
        <v>4.46</v>
      </c>
      <c r="F509" s="133">
        <f t="shared" si="8"/>
        <v>0</v>
      </c>
      <c r="G509" s="107">
        <v>43301.98</v>
      </c>
      <c r="H509" s="105"/>
      <c r="I509" s="72" t="s">
        <v>2216</v>
      </c>
      <c r="J509" s="105"/>
      <c r="K509" s="72">
        <v>1.31</v>
      </c>
      <c r="L509" s="135">
        <v>0.8</v>
      </c>
      <c r="M509" s="72" t="s">
        <v>2156</v>
      </c>
    </row>
    <row r="510" spans="1:13" ht="15" customHeight="1">
      <c r="A510" s="68" t="s">
        <v>1318</v>
      </c>
      <c r="B510" s="109" t="s">
        <v>84</v>
      </c>
      <c r="C510" s="103"/>
      <c r="D510" s="142">
        <v>1.9591000000000001</v>
      </c>
      <c r="E510" s="140">
        <v>6.06</v>
      </c>
      <c r="F510" s="133">
        <f t="shared" si="8"/>
        <v>0</v>
      </c>
      <c r="G510" s="107">
        <v>52008.12</v>
      </c>
      <c r="H510" s="105"/>
      <c r="I510" s="72" t="s">
        <v>2216</v>
      </c>
      <c r="J510" s="105"/>
      <c r="K510" s="72">
        <v>1.31</v>
      </c>
      <c r="L510" s="135">
        <v>0.8</v>
      </c>
      <c r="M510" s="72" t="s">
        <v>2156</v>
      </c>
    </row>
    <row r="511" spans="1:13" s="66" customFormat="1" ht="15" customHeight="1">
      <c r="A511" s="68" t="s">
        <v>1319</v>
      </c>
      <c r="B511" s="109" t="s">
        <v>213</v>
      </c>
      <c r="C511" s="103"/>
      <c r="D511" s="142">
        <v>0.57420000000000004</v>
      </c>
      <c r="E511" s="140">
        <v>2.38</v>
      </c>
      <c r="F511" s="133">
        <f t="shared" si="8"/>
        <v>0</v>
      </c>
      <c r="G511" s="107">
        <v>30000</v>
      </c>
      <c r="H511" s="105"/>
      <c r="I511" s="72" t="s">
        <v>2216</v>
      </c>
      <c r="J511" s="105"/>
      <c r="K511" s="72">
        <v>1.31</v>
      </c>
      <c r="L511" s="135">
        <v>0.8</v>
      </c>
      <c r="M511" s="72" t="s">
        <v>2156</v>
      </c>
    </row>
    <row r="512" spans="1:13" ht="15" customHeight="1">
      <c r="A512" s="68" t="s">
        <v>1320</v>
      </c>
      <c r="B512" s="109" t="s">
        <v>213</v>
      </c>
      <c r="C512" s="103"/>
      <c r="D512" s="142">
        <v>0.73629999999999995</v>
      </c>
      <c r="E512" s="140">
        <v>3.16</v>
      </c>
      <c r="F512" s="133">
        <f t="shared" si="8"/>
        <v>0</v>
      </c>
      <c r="G512" s="107">
        <v>30000</v>
      </c>
      <c r="H512" s="105"/>
      <c r="I512" s="72" t="s">
        <v>2216</v>
      </c>
      <c r="J512" s="105"/>
      <c r="K512" s="72">
        <v>1.31</v>
      </c>
      <c r="L512" s="135">
        <v>0.8</v>
      </c>
      <c r="M512" s="72" t="s">
        <v>2156</v>
      </c>
    </row>
    <row r="513" spans="1:13" ht="15" customHeight="1">
      <c r="A513" s="68" t="s">
        <v>1321</v>
      </c>
      <c r="B513" s="109" t="s">
        <v>213</v>
      </c>
      <c r="C513" s="103"/>
      <c r="D513" s="142">
        <v>1.3237000000000001</v>
      </c>
      <c r="E513" s="140">
        <v>5.05</v>
      </c>
      <c r="F513" s="133">
        <f t="shared" si="8"/>
        <v>0</v>
      </c>
      <c r="G513" s="107">
        <v>37597.339999999997</v>
      </c>
      <c r="H513" s="105"/>
      <c r="I513" s="72" t="s">
        <v>2216</v>
      </c>
      <c r="J513" s="105"/>
      <c r="K513" s="72">
        <v>1.31</v>
      </c>
      <c r="L513" s="135">
        <v>0.8</v>
      </c>
      <c r="M513" s="72" t="s">
        <v>2156</v>
      </c>
    </row>
    <row r="514" spans="1:13" ht="15" customHeight="1">
      <c r="A514" s="68" t="s">
        <v>1322</v>
      </c>
      <c r="B514" s="109" t="s">
        <v>213</v>
      </c>
      <c r="C514" s="103"/>
      <c r="D514" s="142">
        <v>2.2829999999999999</v>
      </c>
      <c r="E514" s="140">
        <v>7.7</v>
      </c>
      <c r="F514" s="133">
        <f t="shared" si="8"/>
        <v>0</v>
      </c>
      <c r="G514" s="107">
        <v>79081.36</v>
      </c>
      <c r="H514" s="105"/>
      <c r="I514" s="72" t="s">
        <v>2216</v>
      </c>
      <c r="J514" s="105"/>
      <c r="K514" s="72">
        <v>1.31</v>
      </c>
      <c r="L514" s="135">
        <v>0.8</v>
      </c>
      <c r="M514" s="72" t="s">
        <v>2156</v>
      </c>
    </row>
    <row r="515" spans="1:13" s="66" customFormat="1" ht="15" customHeight="1">
      <c r="A515" s="68" t="s">
        <v>1323</v>
      </c>
      <c r="B515" s="109" t="s">
        <v>214</v>
      </c>
      <c r="C515" s="103"/>
      <c r="D515" s="142">
        <v>0.378</v>
      </c>
      <c r="E515" s="140">
        <v>1.67</v>
      </c>
      <c r="F515" s="133">
        <f t="shared" si="8"/>
        <v>0</v>
      </c>
      <c r="G515" s="107">
        <v>30000</v>
      </c>
      <c r="H515" s="105"/>
      <c r="I515" s="72" t="s">
        <v>2216</v>
      </c>
      <c r="J515" s="105"/>
      <c r="K515" s="72">
        <v>1.31</v>
      </c>
      <c r="L515" s="135">
        <v>0.8</v>
      </c>
      <c r="M515" s="72" t="s">
        <v>2156</v>
      </c>
    </row>
    <row r="516" spans="1:13" ht="15" customHeight="1">
      <c r="A516" s="68" t="s">
        <v>1324</v>
      </c>
      <c r="B516" s="109" t="s">
        <v>214</v>
      </c>
      <c r="C516" s="103"/>
      <c r="D516" s="142">
        <v>0.50149999999999995</v>
      </c>
      <c r="E516" s="140">
        <v>2.04</v>
      </c>
      <c r="F516" s="133">
        <f t="shared" si="8"/>
        <v>0</v>
      </c>
      <c r="G516" s="107">
        <v>30000</v>
      </c>
      <c r="H516" s="105"/>
      <c r="I516" s="72" t="s">
        <v>2216</v>
      </c>
      <c r="J516" s="105"/>
      <c r="K516" s="72">
        <v>1.31</v>
      </c>
      <c r="L516" s="135">
        <v>0.8</v>
      </c>
      <c r="M516" s="72" t="s">
        <v>2156</v>
      </c>
    </row>
    <row r="517" spans="1:13" ht="15" customHeight="1">
      <c r="A517" s="68" t="s">
        <v>1325</v>
      </c>
      <c r="B517" s="109" t="s">
        <v>214</v>
      </c>
      <c r="C517" s="103"/>
      <c r="D517" s="142">
        <v>1.2031000000000001</v>
      </c>
      <c r="E517" s="140">
        <v>3.98</v>
      </c>
      <c r="F517" s="133">
        <f t="shared" si="8"/>
        <v>0</v>
      </c>
      <c r="G517" s="107">
        <v>46972.08</v>
      </c>
      <c r="H517" s="105"/>
      <c r="I517" s="72" t="s">
        <v>2216</v>
      </c>
      <c r="J517" s="105"/>
      <c r="K517" s="72">
        <v>1.31</v>
      </c>
      <c r="L517" s="135">
        <v>0.8</v>
      </c>
      <c r="M517" s="72" t="s">
        <v>2156</v>
      </c>
    </row>
    <row r="518" spans="1:13" ht="15" customHeight="1">
      <c r="A518" s="68" t="s">
        <v>1326</v>
      </c>
      <c r="B518" s="109" t="s">
        <v>214</v>
      </c>
      <c r="C518" s="103"/>
      <c r="D518" s="142">
        <v>2.1566999999999998</v>
      </c>
      <c r="E518" s="140">
        <v>5.88</v>
      </c>
      <c r="F518" s="133">
        <f t="shared" si="8"/>
        <v>0</v>
      </c>
      <c r="G518" s="107">
        <v>82828.479999999996</v>
      </c>
      <c r="H518" s="105"/>
      <c r="I518" s="72" t="s">
        <v>2216</v>
      </c>
      <c r="J518" s="105"/>
      <c r="K518" s="72">
        <v>1.31</v>
      </c>
      <c r="L518" s="135">
        <v>0.8</v>
      </c>
      <c r="M518" s="72" t="s">
        <v>2156</v>
      </c>
    </row>
    <row r="519" spans="1:13" s="66" customFormat="1" ht="15" customHeight="1">
      <c r="A519" s="68" t="s">
        <v>1327</v>
      </c>
      <c r="B519" s="109" t="s">
        <v>85</v>
      </c>
      <c r="C519" s="103"/>
      <c r="D519" s="142">
        <v>0.3972</v>
      </c>
      <c r="E519" s="140">
        <v>1.5</v>
      </c>
      <c r="F519" s="133">
        <f t="shared" si="8"/>
        <v>0</v>
      </c>
      <c r="G519" s="107">
        <v>30000</v>
      </c>
      <c r="H519" s="105"/>
      <c r="I519" s="72" t="s">
        <v>2216</v>
      </c>
      <c r="J519" s="105"/>
      <c r="K519" s="72">
        <v>1.31</v>
      </c>
      <c r="L519" s="135">
        <v>0.8</v>
      </c>
      <c r="M519" s="72" t="s">
        <v>2156</v>
      </c>
    </row>
    <row r="520" spans="1:13" ht="15" customHeight="1">
      <c r="A520" s="68" t="s">
        <v>1328</v>
      </c>
      <c r="B520" s="109" t="s">
        <v>85</v>
      </c>
      <c r="C520" s="103"/>
      <c r="D520" s="142">
        <v>0.60640000000000005</v>
      </c>
      <c r="E520" s="140">
        <v>2.09</v>
      </c>
      <c r="F520" s="133">
        <f t="shared" si="8"/>
        <v>0</v>
      </c>
      <c r="G520" s="107">
        <v>30000</v>
      </c>
      <c r="H520" s="105"/>
      <c r="I520" s="72" t="s">
        <v>2216</v>
      </c>
      <c r="J520" s="105"/>
      <c r="K520" s="72">
        <v>1.31</v>
      </c>
      <c r="L520" s="135">
        <v>0.8</v>
      </c>
      <c r="M520" s="72" t="s">
        <v>2156</v>
      </c>
    </row>
    <row r="521" spans="1:13" ht="15" customHeight="1">
      <c r="A521" s="68" t="s">
        <v>1329</v>
      </c>
      <c r="B521" s="109" t="s">
        <v>85</v>
      </c>
      <c r="C521" s="103"/>
      <c r="D521" s="142">
        <v>0.98609999999999998</v>
      </c>
      <c r="E521" s="140">
        <v>3.06</v>
      </c>
      <c r="F521" s="133">
        <f t="shared" si="8"/>
        <v>0</v>
      </c>
      <c r="G521" s="107">
        <v>36785.61</v>
      </c>
      <c r="H521" s="105"/>
      <c r="I521" s="72" t="s">
        <v>2216</v>
      </c>
      <c r="J521" s="105"/>
      <c r="K521" s="72">
        <v>1.31</v>
      </c>
      <c r="L521" s="135">
        <v>0.8</v>
      </c>
      <c r="M521" s="72" t="s">
        <v>2156</v>
      </c>
    </row>
    <row r="522" spans="1:13" ht="15" customHeight="1">
      <c r="A522" s="68" t="s">
        <v>1330</v>
      </c>
      <c r="B522" s="109" t="s">
        <v>85</v>
      </c>
      <c r="C522" s="103"/>
      <c r="D522" s="142">
        <v>1.5183</v>
      </c>
      <c r="E522" s="140">
        <v>4.9400000000000004</v>
      </c>
      <c r="F522" s="133">
        <f t="shared" si="8"/>
        <v>0</v>
      </c>
      <c r="G522" s="107">
        <v>36785.61</v>
      </c>
      <c r="H522" s="105"/>
      <c r="I522" s="72" t="s">
        <v>2216</v>
      </c>
      <c r="J522" s="105"/>
      <c r="K522" s="72">
        <v>1.31</v>
      </c>
      <c r="L522" s="135">
        <v>0.8</v>
      </c>
      <c r="M522" s="72" t="s">
        <v>2156</v>
      </c>
    </row>
    <row r="523" spans="1:13" s="66" customFormat="1" ht="15" customHeight="1">
      <c r="A523" s="68" t="s">
        <v>1331</v>
      </c>
      <c r="B523" s="109" t="s">
        <v>215</v>
      </c>
      <c r="C523" s="103"/>
      <c r="D523" s="142">
        <v>0.752</v>
      </c>
      <c r="E523" s="140">
        <v>2.78</v>
      </c>
      <c r="F523" s="133">
        <f t="shared" si="8"/>
        <v>0</v>
      </c>
      <c r="G523" s="107">
        <v>30000</v>
      </c>
      <c r="H523" s="105"/>
      <c r="I523" s="72" t="s">
        <v>2216</v>
      </c>
      <c r="J523" s="105"/>
      <c r="K523" s="72">
        <v>1.31</v>
      </c>
      <c r="L523" s="135">
        <v>0.8</v>
      </c>
      <c r="M523" s="72" t="s">
        <v>2156</v>
      </c>
    </row>
    <row r="524" spans="1:13" ht="15" customHeight="1">
      <c r="A524" s="68" t="s">
        <v>1332</v>
      </c>
      <c r="B524" s="109" t="s">
        <v>215</v>
      </c>
      <c r="C524" s="103"/>
      <c r="D524" s="142">
        <v>0.83640000000000003</v>
      </c>
      <c r="E524" s="140">
        <v>3.31</v>
      </c>
      <c r="F524" s="133">
        <f t="shared" si="8"/>
        <v>0</v>
      </c>
      <c r="G524" s="107">
        <v>30000</v>
      </c>
      <c r="H524" s="105"/>
      <c r="I524" s="72" t="s">
        <v>2216</v>
      </c>
      <c r="J524" s="105"/>
      <c r="K524" s="72">
        <v>1.31</v>
      </c>
      <c r="L524" s="135">
        <v>0.8</v>
      </c>
      <c r="M524" s="72" t="s">
        <v>2156</v>
      </c>
    </row>
    <row r="525" spans="1:13" ht="15" customHeight="1">
      <c r="A525" s="68" t="s">
        <v>1333</v>
      </c>
      <c r="B525" s="109" t="s">
        <v>215</v>
      </c>
      <c r="C525" s="103"/>
      <c r="D525" s="142">
        <v>1.1679999999999999</v>
      </c>
      <c r="E525" s="140">
        <v>3.9</v>
      </c>
      <c r="F525" s="133">
        <f t="shared" si="8"/>
        <v>0</v>
      </c>
      <c r="G525" s="107">
        <v>40196.69</v>
      </c>
      <c r="H525" s="105"/>
      <c r="I525" s="72" t="s">
        <v>2216</v>
      </c>
      <c r="J525" s="105"/>
      <c r="K525" s="72">
        <v>1.31</v>
      </c>
      <c r="L525" s="135">
        <v>0.8</v>
      </c>
      <c r="M525" s="72" t="s">
        <v>2156</v>
      </c>
    </row>
    <row r="526" spans="1:13" ht="15" customHeight="1">
      <c r="A526" s="68" t="s">
        <v>1334</v>
      </c>
      <c r="B526" s="109" t="s">
        <v>215</v>
      </c>
      <c r="C526" s="103"/>
      <c r="D526" s="142">
        <v>2.7791999999999999</v>
      </c>
      <c r="E526" s="140">
        <v>7.86</v>
      </c>
      <c r="F526" s="133">
        <f t="shared" si="8"/>
        <v>0</v>
      </c>
      <c r="G526" s="107">
        <v>78702.19</v>
      </c>
      <c r="H526" s="105"/>
      <c r="I526" s="72" t="s">
        <v>2216</v>
      </c>
      <c r="J526" s="105"/>
      <c r="K526" s="72">
        <v>1.31</v>
      </c>
      <c r="L526" s="135">
        <v>0.8</v>
      </c>
      <c r="M526" s="72" t="s">
        <v>2156</v>
      </c>
    </row>
    <row r="527" spans="1:13" s="66" customFormat="1" ht="15" customHeight="1">
      <c r="A527" s="68" t="s">
        <v>1335</v>
      </c>
      <c r="B527" s="109" t="s">
        <v>216</v>
      </c>
      <c r="C527" s="103"/>
      <c r="D527" s="142">
        <v>0.53349999999999997</v>
      </c>
      <c r="E527" s="140">
        <v>1.78</v>
      </c>
      <c r="F527" s="133">
        <f t="shared" si="8"/>
        <v>0</v>
      </c>
      <c r="G527" s="107">
        <v>30000</v>
      </c>
      <c r="H527" s="105"/>
      <c r="I527" s="72" t="s">
        <v>2216</v>
      </c>
      <c r="J527" s="105"/>
      <c r="K527" s="72">
        <v>1.31</v>
      </c>
      <c r="L527" s="135">
        <v>0.8</v>
      </c>
      <c r="M527" s="72" t="s">
        <v>2156</v>
      </c>
    </row>
    <row r="528" spans="1:13" ht="15" customHeight="1">
      <c r="A528" s="68" t="s">
        <v>1336</v>
      </c>
      <c r="B528" s="109" t="s">
        <v>216</v>
      </c>
      <c r="C528" s="103"/>
      <c r="D528" s="142">
        <v>0.86599999999999999</v>
      </c>
      <c r="E528" s="140">
        <v>2.61</v>
      </c>
      <c r="F528" s="133">
        <f t="shared" si="8"/>
        <v>0</v>
      </c>
      <c r="G528" s="107">
        <v>30000</v>
      </c>
      <c r="H528" s="105"/>
      <c r="I528" s="72" t="s">
        <v>2216</v>
      </c>
      <c r="J528" s="105"/>
      <c r="K528" s="72">
        <v>1.31</v>
      </c>
      <c r="L528" s="135">
        <v>0.8</v>
      </c>
      <c r="M528" s="72" t="s">
        <v>2156</v>
      </c>
    </row>
    <row r="529" spans="1:13" ht="15" customHeight="1">
      <c r="A529" s="68" t="s">
        <v>1337</v>
      </c>
      <c r="B529" s="109" t="s">
        <v>216</v>
      </c>
      <c r="C529" s="103"/>
      <c r="D529" s="142">
        <v>1.3237000000000001</v>
      </c>
      <c r="E529" s="140">
        <v>4.38</v>
      </c>
      <c r="F529" s="133">
        <f t="shared" si="8"/>
        <v>0</v>
      </c>
      <c r="G529" s="107">
        <v>31969.02</v>
      </c>
      <c r="H529" s="105"/>
      <c r="I529" s="72" t="s">
        <v>2216</v>
      </c>
      <c r="J529" s="105"/>
      <c r="K529" s="72">
        <v>1.31</v>
      </c>
      <c r="L529" s="135">
        <v>0.8</v>
      </c>
      <c r="M529" s="72" t="s">
        <v>2156</v>
      </c>
    </row>
    <row r="530" spans="1:13" ht="15" customHeight="1">
      <c r="A530" s="68" t="s">
        <v>1338</v>
      </c>
      <c r="B530" s="109" t="s">
        <v>216</v>
      </c>
      <c r="C530" s="103"/>
      <c r="D530" s="142">
        <v>2.4580000000000002</v>
      </c>
      <c r="E530" s="140">
        <v>5.84</v>
      </c>
      <c r="F530" s="133">
        <f t="shared" si="8"/>
        <v>0</v>
      </c>
      <c r="G530" s="107">
        <v>69743.98</v>
      </c>
      <c r="H530" s="105"/>
      <c r="I530" s="72" t="s">
        <v>2216</v>
      </c>
      <c r="J530" s="105"/>
      <c r="K530" s="72">
        <v>1.31</v>
      </c>
      <c r="L530" s="135">
        <v>0.8</v>
      </c>
      <c r="M530" s="72" t="s">
        <v>2156</v>
      </c>
    </row>
    <row r="531" spans="1:13" s="66" customFormat="1" ht="15" customHeight="1">
      <c r="A531" s="68" t="s">
        <v>1339</v>
      </c>
      <c r="B531" s="109" t="s">
        <v>86</v>
      </c>
      <c r="C531" s="103"/>
      <c r="D531" s="142">
        <v>0.62009999999999998</v>
      </c>
      <c r="E531" s="140">
        <v>2</v>
      </c>
      <c r="F531" s="133">
        <f t="shared" si="8"/>
        <v>0</v>
      </c>
      <c r="G531" s="107">
        <v>30000</v>
      </c>
      <c r="H531" s="105"/>
      <c r="I531" s="72" t="s">
        <v>2216</v>
      </c>
      <c r="J531" s="105"/>
      <c r="K531" s="72">
        <v>1.31</v>
      </c>
      <c r="L531" s="135">
        <v>0.8</v>
      </c>
      <c r="M531" s="72" t="s">
        <v>2156</v>
      </c>
    </row>
    <row r="532" spans="1:13" ht="15" customHeight="1">
      <c r="A532" s="68" t="s">
        <v>1340</v>
      </c>
      <c r="B532" s="109" t="s">
        <v>86</v>
      </c>
      <c r="C532" s="103"/>
      <c r="D532" s="142">
        <v>0.80659999999999998</v>
      </c>
      <c r="E532" s="140">
        <v>2.66</v>
      </c>
      <c r="F532" s="133">
        <f t="shared" si="8"/>
        <v>0</v>
      </c>
      <c r="G532" s="107">
        <v>30000</v>
      </c>
      <c r="H532" s="105"/>
      <c r="I532" s="72" t="s">
        <v>2216</v>
      </c>
      <c r="J532" s="105"/>
      <c r="K532" s="72">
        <v>1.31</v>
      </c>
      <c r="L532" s="135">
        <v>0.8</v>
      </c>
      <c r="M532" s="72" t="s">
        <v>2156</v>
      </c>
    </row>
    <row r="533" spans="1:13" ht="15" customHeight="1">
      <c r="A533" s="68" t="s">
        <v>1341</v>
      </c>
      <c r="B533" s="109" t="s">
        <v>86</v>
      </c>
      <c r="C533" s="103"/>
      <c r="D533" s="142">
        <v>1.4577</v>
      </c>
      <c r="E533" s="140">
        <v>4.49</v>
      </c>
      <c r="F533" s="133">
        <f t="shared" si="8"/>
        <v>0</v>
      </c>
      <c r="G533" s="107">
        <v>55096.92</v>
      </c>
      <c r="H533" s="105"/>
      <c r="I533" s="72" t="s">
        <v>2216</v>
      </c>
      <c r="J533" s="105"/>
      <c r="K533" s="72">
        <v>1.31</v>
      </c>
      <c r="L533" s="135">
        <v>0.8</v>
      </c>
      <c r="M533" s="72" t="s">
        <v>2156</v>
      </c>
    </row>
    <row r="534" spans="1:13" ht="15" customHeight="1">
      <c r="A534" s="68" t="s">
        <v>1342</v>
      </c>
      <c r="B534" s="109" t="s">
        <v>86</v>
      </c>
      <c r="C534" s="103"/>
      <c r="D534" s="142">
        <v>2.1606999999999998</v>
      </c>
      <c r="E534" s="140">
        <v>5.53</v>
      </c>
      <c r="F534" s="133">
        <f t="shared" si="8"/>
        <v>0</v>
      </c>
      <c r="G534" s="107">
        <v>65802.880000000005</v>
      </c>
      <c r="H534" s="105"/>
      <c r="I534" s="72" t="s">
        <v>2216</v>
      </c>
      <c r="J534" s="105"/>
      <c r="K534" s="72">
        <v>1.31</v>
      </c>
      <c r="L534" s="135">
        <v>0.8</v>
      </c>
      <c r="M534" s="72" t="s">
        <v>2156</v>
      </c>
    </row>
    <row r="535" spans="1:13" s="66" customFormat="1" ht="15" customHeight="1">
      <c r="A535" s="68" t="s">
        <v>1343</v>
      </c>
      <c r="B535" s="109" t="s">
        <v>217</v>
      </c>
      <c r="C535" s="103"/>
      <c r="D535" s="142">
        <v>2.4260999999999999</v>
      </c>
      <c r="E535" s="140">
        <v>2.78</v>
      </c>
      <c r="F535" s="133">
        <f t="shared" si="8"/>
        <v>0</v>
      </c>
      <c r="G535" s="107">
        <v>47562.28</v>
      </c>
      <c r="H535" s="105"/>
      <c r="I535" s="72" t="s">
        <v>770</v>
      </c>
      <c r="J535" s="105"/>
      <c r="K535" s="147">
        <v>1</v>
      </c>
      <c r="L535" s="135">
        <v>0.8</v>
      </c>
      <c r="M535" s="72" t="s">
        <v>2156</v>
      </c>
    </row>
    <row r="536" spans="1:13" ht="15" customHeight="1">
      <c r="A536" s="68" t="s">
        <v>1344</v>
      </c>
      <c r="B536" s="109" t="s">
        <v>217</v>
      </c>
      <c r="C536" s="103"/>
      <c r="D536" s="142">
        <v>2.6246</v>
      </c>
      <c r="E536" s="140">
        <v>4.97</v>
      </c>
      <c r="F536" s="133">
        <f t="shared" si="8"/>
        <v>0</v>
      </c>
      <c r="G536" s="107">
        <v>50675.88</v>
      </c>
      <c r="H536" s="105"/>
      <c r="I536" s="72" t="s">
        <v>770</v>
      </c>
      <c r="J536" s="105"/>
      <c r="K536" s="147">
        <v>1</v>
      </c>
      <c r="L536" s="135">
        <v>0.8</v>
      </c>
      <c r="M536" s="72" t="s">
        <v>2156</v>
      </c>
    </row>
    <row r="537" spans="1:13" ht="15" customHeight="1">
      <c r="A537" s="68" t="s">
        <v>1345</v>
      </c>
      <c r="B537" s="109" t="s">
        <v>217</v>
      </c>
      <c r="C537" s="103"/>
      <c r="D537" s="142">
        <v>4.6344000000000003</v>
      </c>
      <c r="E537" s="140">
        <v>7.65</v>
      </c>
      <c r="F537" s="133">
        <f t="shared" si="8"/>
        <v>0</v>
      </c>
      <c r="G537" s="107">
        <v>101857.31</v>
      </c>
      <c r="H537" s="105"/>
      <c r="I537" s="72" t="s">
        <v>770</v>
      </c>
      <c r="J537" s="105"/>
      <c r="K537" s="147">
        <v>1</v>
      </c>
      <c r="L537" s="135">
        <v>0.8</v>
      </c>
      <c r="M537" s="72" t="s">
        <v>2156</v>
      </c>
    </row>
    <row r="538" spans="1:13" ht="15" customHeight="1">
      <c r="A538" s="68" t="s">
        <v>1346</v>
      </c>
      <c r="B538" s="109" t="s">
        <v>217</v>
      </c>
      <c r="C538" s="103"/>
      <c r="D538" s="142">
        <v>8.2783999999999995</v>
      </c>
      <c r="E538" s="140">
        <v>11.72</v>
      </c>
      <c r="F538" s="133">
        <f t="shared" si="8"/>
        <v>0</v>
      </c>
      <c r="G538" s="107">
        <v>200711.81</v>
      </c>
      <c r="H538" s="105"/>
      <c r="I538" s="72" t="s">
        <v>770</v>
      </c>
      <c r="J538" s="105"/>
      <c r="K538" s="147">
        <v>1</v>
      </c>
      <c r="L538" s="135">
        <v>0.8</v>
      </c>
      <c r="M538" s="72" t="s">
        <v>2156</v>
      </c>
    </row>
    <row r="539" spans="1:13" s="66" customFormat="1" ht="15" customHeight="1">
      <c r="A539" s="68" t="s">
        <v>1347</v>
      </c>
      <c r="B539" s="109" t="s">
        <v>87</v>
      </c>
      <c r="C539" s="103"/>
      <c r="D539" s="142">
        <v>2.1859999999999999</v>
      </c>
      <c r="E539" s="140">
        <v>4.03</v>
      </c>
      <c r="F539" s="133">
        <f t="shared" si="8"/>
        <v>0</v>
      </c>
      <c r="G539" s="107">
        <v>48655.15</v>
      </c>
      <c r="H539" s="105"/>
      <c r="I539" s="72" t="s">
        <v>770</v>
      </c>
      <c r="J539" s="105"/>
      <c r="K539" s="147">
        <v>1</v>
      </c>
      <c r="L539" s="135">
        <v>0.8</v>
      </c>
      <c r="M539" s="72" t="s">
        <v>2156</v>
      </c>
    </row>
    <row r="540" spans="1:13" ht="15" customHeight="1">
      <c r="A540" s="68" t="s">
        <v>1348</v>
      </c>
      <c r="B540" s="109" t="s">
        <v>87</v>
      </c>
      <c r="C540" s="103"/>
      <c r="D540" s="142">
        <v>2.7338</v>
      </c>
      <c r="E540" s="140">
        <v>5.05</v>
      </c>
      <c r="F540" s="133">
        <f t="shared" si="8"/>
        <v>0</v>
      </c>
      <c r="G540" s="107">
        <v>66440.490000000005</v>
      </c>
      <c r="H540" s="105"/>
      <c r="I540" s="72" t="s">
        <v>770</v>
      </c>
      <c r="J540" s="105"/>
      <c r="K540" s="147">
        <v>1</v>
      </c>
      <c r="L540" s="135">
        <v>0.8</v>
      </c>
      <c r="M540" s="72" t="s">
        <v>2156</v>
      </c>
    </row>
    <row r="541" spans="1:13" ht="15" customHeight="1">
      <c r="A541" s="68" t="s">
        <v>1349</v>
      </c>
      <c r="B541" s="109" t="s">
        <v>87</v>
      </c>
      <c r="C541" s="103"/>
      <c r="D541" s="142">
        <v>3.0247999999999999</v>
      </c>
      <c r="E541" s="140">
        <v>7.47</v>
      </c>
      <c r="F541" s="133">
        <f t="shared" si="8"/>
        <v>0</v>
      </c>
      <c r="G541" s="107">
        <v>66440.490000000005</v>
      </c>
      <c r="H541" s="105"/>
      <c r="I541" s="72" t="s">
        <v>770</v>
      </c>
      <c r="J541" s="105"/>
      <c r="K541" s="147">
        <v>1</v>
      </c>
      <c r="L541" s="135">
        <v>0.8</v>
      </c>
      <c r="M541" s="72" t="s">
        <v>2156</v>
      </c>
    </row>
    <row r="542" spans="1:13" ht="15" customHeight="1">
      <c r="A542" s="68" t="s">
        <v>1350</v>
      </c>
      <c r="B542" s="109" t="s">
        <v>87</v>
      </c>
      <c r="C542" s="103"/>
      <c r="D542" s="142">
        <v>6.2252999999999998</v>
      </c>
      <c r="E542" s="140">
        <v>16.53</v>
      </c>
      <c r="F542" s="133">
        <f t="shared" si="8"/>
        <v>0</v>
      </c>
      <c r="G542" s="107">
        <v>138254.49</v>
      </c>
      <c r="H542" s="105"/>
      <c r="I542" s="72" t="s">
        <v>770</v>
      </c>
      <c r="J542" s="105"/>
      <c r="K542" s="147">
        <v>1</v>
      </c>
      <c r="L542" s="135">
        <v>0.8</v>
      </c>
      <c r="M542" s="72" t="s">
        <v>2156</v>
      </c>
    </row>
    <row r="543" spans="1:13" s="66" customFormat="1" ht="15" customHeight="1">
      <c r="A543" s="68" t="s">
        <v>1351</v>
      </c>
      <c r="B543" s="109" t="s">
        <v>88</v>
      </c>
      <c r="C543" s="103"/>
      <c r="D543" s="142">
        <v>0.7732</v>
      </c>
      <c r="E543" s="140">
        <v>2.16</v>
      </c>
      <c r="F543" s="133">
        <f t="shared" si="8"/>
        <v>0</v>
      </c>
      <c r="G543" s="107">
        <v>30000</v>
      </c>
      <c r="H543" s="105"/>
      <c r="I543" s="72" t="s">
        <v>770</v>
      </c>
      <c r="J543" s="105"/>
      <c r="K543" s="147">
        <v>1</v>
      </c>
      <c r="L543" s="135">
        <v>0.8</v>
      </c>
      <c r="M543" s="72" t="s">
        <v>2156</v>
      </c>
    </row>
    <row r="544" spans="1:13" ht="15" customHeight="1">
      <c r="A544" s="68" t="s">
        <v>1352</v>
      </c>
      <c r="B544" s="109" t="s">
        <v>88</v>
      </c>
      <c r="C544" s="103"/>
      <c r="D544" s="142">
        <v>1.0325</v>
      </c>
      <c r="E544" s="140">
        <v>3.1</v>
      </c>
      <c r="F544" s="133">
        <f t="shared" si="8"/>
        <v>0</v>
      </c>
      <c r="G544" s="107">
        <v>30000</v>
      </c>
      <c r="H544" s="105"/>
      <c r="I544" s="72" t="s">
        <v>770</v>
      </c>
      <c r="J544" s="105"/>
      <c r="K544" s="147">
        <v>1</v>
      </c>
      <c r="L544" s="135">
        <v>0.8</v>
      </c>
      <c r="M544" s="72" t="s">
        <v>2156</v>
      </c>
    </row>
    <row r="545" spans="1:13" ht="15" customHeight="1">
      <c r="A545" s="68" t="s">
        <v>1353</v>
      </c>
      <c r="B545" s="109" t="s">
        <v>88</v>
      </c>
      <c r="C545" s="103"/>
      <c r="D545" s="142">
        <v>2.0623</v>
      </c>
      <c r="E545" s="140">
        <v>5.83</v>
      </c>
      <c r="F545" s="133">
        <f t="shared" si="8"/>
        <v>0</v>
      </c>
      <c r="G545" s="107">
        <v>57505.39</v>
      </c>
      <c r="H545" s="105"/>
      <c r="I545" s="72" t="s">
        <v>770</v>
      </c>
      <c r="J545" s="105"/>
      <c r="K545" s="147">
        <v>1</v>
      </c>
      <c r="L545" s="135">
        <v>0.8</v>
      </c>
      <c r="M545" s="72" t="s">
        <v>2156</v>
      </c>
    </row>
    <row r="546" spans="1:13" ht="15" customHeight="1">
      <c r="A546" s="68" t="s">
        <v>1354</v>
      </c>
      <c r="B546" s="109" t="s">
        <v>88</v>
      </c>
      <c r="C546" s="103"/>
      <c r="D546" s="142">
        <v>3.4567000000000001</v>
      </c>
      <c r="E546" s="140">
        <v>7.17</v>
      </c>
      <c r="F546" s="133">
        <f t="shared" si="8"/>
        <v>0</v>
      </c>
      <c r="G546" s="107">
        <v>94563.59</v>
      </c>
      <c r="H546" s="105"/>
      <c r="I546" s="72" t="s">
        <v>770</v>
      </c>
      <c r="J546" s="105"/>
      <c r="K546" s="147">
        <v>1</v>
      </c>
      <c r="L546" s="135">
        <v>0.8</v>
      </c>
      <c r="M546" s="72" t="s">
        <v>2156</v>
      </c>
    </row>
    <row r="547" spans="1:13" s="66" customFormat="1" ht="15" customHeight="1">
      <c r="A547" s="68" t="s">
        <v>1355</v>
      </c>
      <c r="B547" s="109" t="s">
        <v>218</v>
      </c>
      <c r="C547" s="103"/>
      <c r="D547" s="142">
        <v>1.6074999999999999</v>
      </c>
      <c r="E547" s="140">
        <v>3.06</v>
      </c>
      <c r="F547" s="133">
        <f t="shared" ref="F547:F610" si="9">IF(I547="Mental Health and Substance Abuse",ROUND(E547,0),0)</f>
        <v>0</v>
      </c>
      <c r="G547" s="107">
        <v>30000</v>
      </c>
      <c r="H547" s="105"/>
      <c r="I547" s="72" t="s">
        <v>770</v>
      </c>
      <c r="J547" s="105"/>
      <c r="K547" s="147">
        <v>1</v>
      </c>
      <c r="L547" s="135">
        <v>0.8</v>
      </c>
      <c r="M547" s="72" t="s">
        <v>2156</v>
      </c>
    </row>
    <row r="548" spans="1:13" ht="15" customHeight="1">
      <c r="A548" s="68" t="s">
        <v>1356</v>
      </c>
      <c r="B548" s="109" t="s">
        <v>218</v>
      </c>
      <c r="C548" s="103"/>
      <c r="D548" s="142">
        <v>2.0909</v>
      </c>
      <c r="E548" s="140">
        <v>3.56</v>
      </c>
      <c r="F548" s="133">
        <f t="shared" si="9"/>
        <v>0</v>
      </c>
      <c r="G548" s="107">
        <v>46471.83</v>
      </c>
      <c r="H548" s="105"/>
      <c r="I548" s="72" t="s">
        <v>770</v>
      </c>
      <c r="J548" s="105"/>
      <c r="K548" s="147">
        <v>1</v>
      </c>
      <c r="L548" s="135">
        <v>0.8</v>
      </c>
      <c r="M548" s="72" t="s">
        <v>2156</v>
      </c>
    </row>
    <row r="549" spans="1:13" ht="15" customHeight="1">
      <c r="A549" s="68" t="s">
        <v>1357</v>
      </c>
      <c r="B549" s="109" t="s">
        <v>218</v>
      </c>
      <c r="C549" s="103"/>
      <c r="D549" s="142">
        <v>2.8088000000000002</v>
      </c>
      <c r="E549" s="140">
        <v>6.15</v>
      </c>
      <c r="F549" s="133">
        <f t="shared" si="9"/>
        <v>0</v>
      </c>
      <c r="G549" s="107">
        <v>67667.94</v>
      </c>
      <c r="H549" s="105"/>
      <c r="I549" s="72" t="s">
        <v>770</v>
      </c>
      <c r="J549" s="105"/>
      <c r="K549" s="147">
        <v>1</v>
      </c>
      <c r="L549" s="135">
        <v>0.8</v>
      </c>
      <c r="M549" s="72" t="s">
        <v>2156</v>
      </c>
    </row>
    <row r="550" spans="1:13" ht="15" customHeight="1">
      <c r="A550" s="68" t="s">
        <v>1358</v>
      </c>
      <c r="B550" s="109" t="s">
        <v>218</v>
      </c>
      <c r="C550" s="103"/>
      <c r="D550" s="142">
        <v>6.3667999999999996</v>
      </c>
      <c r="E550" s="140">
        <v>11.72</v>
      </c>
      <c r="F550" s="133">
        <f t="shared" si="9"/>
        <v>0</v>
      </c>
      <c r="G550" s="107">
        <v>149955.29</v>
      </c>
      <c r="H550" s="105"/>
      <c r="I550" s="72" t="s">
        <v>770</v>
      </c>
      <c r="J550" s="105"/>
      <c r="K550" s="147">
        <v>1</v>
      </c>
      <c r="L550" s="135">
        <v>0.8</v>
      </c>
      <c r="M550" s="72" t="s">
        <v>2156</v>
      </c>
    </row>
    <row r="551" spans="1:13" s="66" customFormat="1" ht="15" customHeight="1">
      <c r="A551" s="68" t="s">
        <v>1359</v>
      </c>
      <c r="B551" s="109" t="s">
        <v>219</v>
      </c>
      <c r="C551" s="103"/>
      <c r="D551" s="142">
        <v>0.58720000000000006</v>
      </c>
      <c r="E551" s="140">
        <v>2.4700000000000002</v>
      </c>
      <c r="F551" s="133">
        <f t="shared" si="9"/>
        <v>0</v>
      </c>
      <c r="G551" s="107">
        <v>30000</v>
      </c>
      <c r="H551" s="105"/>
      <c r="I551" s="72" t="s">
        <v>2216</v>
      </c>
      <c r="J551" s="105"/>
      <c r="K551" s="72">
        <v>1.31</v>
      </c>
      <c r="L551" s="135">
        <v>0.8</v>
      </c>
      <c r="M551" s="72" t="s">
        <v>2156</v>
      </c>
    </row>
    <row r="552" spans="1:13" ht="15" customHeight="1">
      <c r="A552" s="68" t="s">
        <v>1360</v>
      </c>
      <c r="B552" s="109" t="s">
        <v>219</v>
      </c>
      <c r="C552" s="103"/>
      <c r="D552" s="142">
        <v>0.6875</v>
      </c>
      <c r="E552" s="140">
        <v>2.62</v>
      </c>
      <c r="F552" s="133">
        <f t="shared" si="9"/>
        <v>0</v>
      </c>
      <c r="G552" s="107">
        <v>30000</v>
      </c>
      <c r="H552" s="105"/>
      <c r="I552" s="72" t="s">
        <v>2216</v>
      </c>
      <c r="J552" s="105"/>
      <c r="K552" s="72">
        <v>1.31</v>
      </c>
      <c r="L552" s="135">
        <v>0.8</v>
      </c>
      <c r="M552" s="72" t="s">
        <v>2156</v>
      </c>
    </row>
    <row r="553" spans="1:13" ht="15" customHeight="1">
      <c r="A553" s="68" t="s">
        <v>1361</v>
      </c>
      <c r="B553" s="109" t="s">
        <v>219</v>
      </c>
      <c r="C553" s="103"/>
      <c r="D553" s="142">
        <v>1.2799</v>
      </c>
      <c r="E553" s="140">
        <v>3.57</v>
      </c>
      <c r="F553" s="133">
        <f t="shared" si="9"/>
        <v>0</v>
      </c>
      <c r="G553" s="107">
        <v>48118.03</v>
      </c>
      <c r="H553" s="105"/>
      <c r="I553" s="72" t="s">
        <v>2216</v>
      </c>
      <c r="J553" s="105"/>
      <c r="K553" s="72">
        <v>1.31</v>
      </c>
      <c r="L553" s="135">
        <v>0.8</v>
      </c>
      <c r="M553" s="72" t="s">
        <v>2156</v>
      </c>
    </row>
    <row r="554" spans="1:13" ht="15" customHeight="1">
      <c r="A554" s="68" t="s">
        <v>1362</v>
      </c>
      <c r="B554" s="109" t="s">
        <v>219</v>
      </c>
      <c r="C554" s="103"/>
      <c r="D554" s="142">
        <v>3.1699000000000002</v>
      </c>
      <c r="E554" s="140">
        <v>6.75</v>
      </c>
      <c r="F554" s="133">
        <f t="shared" si="9"/>
        <v>0</v>
      </c>
      <c r="G554" s="107">
        <v>98981.05</v>
      </c>
      <c r="H554" s="105"/>
      <c r="I554" s="72" t="s">
        <v>2216</v>
      </c>
      <c r="J554" s="105"/>
      <c r="K554" s="72">
        <v>1.31</v>
      </c>
      <c r="L554" s="135">
        <v>0.8</v>
      </c>
      <c r="M554" s="72" t="s">
        <v>2156</v>
      </c>
    </row>
    <row r="555" spans="1:13" s="66" customFormat="1" ht="15" customHeight="1">
      <c r="A555" s="68" t="s">
        <v>1363</v>
      </c>
      <c r="B555" s="109" t="s">
        <v>89</v>
      </c>
      <c r="C555" s="103"/>
      <c r="D555" s="142">
        <v>0.51160000000000005</v>
      </c>
      <c r="E555" s="140">
        <v>2.33</v>
      </c>
      <c r="F555" s="133">
        <f t="shared" si="9"/>
        <v>0</v>
      </c>
      <c r="G555" s="107">
        <v>30000</v>
      </c>
      <c r="H555" s="105"/>
      <c r="I555" s="72" t="s">
        <v>2216</v>
      </c>
      <c r="J555" s="105"/>
      <c r="K555" s="72">
        <v>1.31</v>
      </c>
      <c r="L555" s="135">
        <v>0.8</v>
      </c>
      <c r="M555" s="72" t="s">
        <v>2156</v>
      </c>
    </row>
    <row r="556" spans="1:13" ht="15" customHeight="1">
      <c r="A556" s="68" t="s">
        <v>1364</v>
      </c>
      <c r="B556" s="109" t="s">
        <v>89</v>
      </c>
      <c r="C556" s="103"/>
      <c r="D556" s="142">
        <v>0.78300000000000003</v>
      </c>
      <c r="E556" s="140">
        <v>3</v>
      </c>
      <c r="F556" s="133">
        <f t="shared" si="9"/>
        <v>0</v>
      </c>
      <c r="G556" s="107">
        <v>30000</v>
      </c>
      <c r="H556" s="105"/>
      <c r="I556" s="72" t="s">
        <v>2216</v>
      </c>
      <c r="J556" s="105"/>
      <c r="K556" s="72">
        <v>1.31</v>
      </c>
      <c r="L556" s="135">
        <v>0.8</v>
      </c>
      <c r="M556" s="72" t="s">
        <v>2156</v>
      </c>
    </row>
    <row r="557" spans="1:13" ht="15" customHeight="1">
      <c r="A557" s="68" t="s">
        <v>1365</v>
      </c>
      <c r="B557" s="109" t="s">
        <v>89</v>
      </c>
      <c r="C557" s="103"/>
      <c r="D557" s="142">
        <v>1.3827</v>
      </c>
      <c r="E557" s="140">
        <v>4.5999999999999996</v>
      </c>
      <c r="F557" s="133">
        <f t="shared" si="9"/>
        <v>0</v>
      </c>
      <c r="G557" s="107">
        <v>36656.370000000003</v>
      </c>
      <c r="H557" s="105"/>
      <c r="I557" s="72" t="s">
        <v>2216</v>
      </c>
      <c r="J557" s="105"/>
      <c r="K557" s="72">
        <v>1.31</v>
      </c>
      <c r="L557" s="135">
        <v>0.8</v>
      </c>
      <c r="M557" s="72" t="s">
        <v>2156</v>
      </c>
    </row>
    <row r="558" spans="1:13" ht="15" customHeight="1">
      <c r="A558" s="68" t="s">
        <v>1366</v>
      </c>
      <c r="B558" s="109" t="s">
        <v>89</v>
      </c>
      <c r="C558" s="103"/>
      <c r="D558" s="142">
        <v>3.0806</v>
      </c>
      <c r="E558" s="140">
        <v>7.84</v>
      </c>
      <c r="F558" s="133">
        <f t="shared" si="9"/>
        <v>0</v>
      </c>
      <c r="G558" s="107">
        <v>91114.67</v>
      </c>
      <c r="H558" s="105"/>
      <c r="I558" s="72" t="s">
        <v>2216</v>
      </c>
      <c r="J558" s="105"/>
      <c r="K558" s="72">
        <v>1.31</v>
      </c>
      <c r="L558" s="135">
        <v>0.8</v>
      </c>
      <c r="M558" s="72" t="s">
        <v>2156</v>
      </c>
    </row>
    <row r="559" spans="1:13" s="66" customFormat="1" ht="15" customHeight="1">
      <c r="A559" s="68" t="s">
        <v>1367</v>
      </c>
      <c r="B559" s="109" t="s">
        <v>220</v>
      </c>
      <c r="C559" s="103"/>
      <c r="D559" s="142">
        <v>0.90390000000000004</v>
      </c>
      <c r="E559" s="140">
        <v>2.5099999999999998</v>
      </c>
      <c r="F559" s="133">
        <f t="shared" si="9"/>
        <v>0</v>
      </c>
      <c r="G559" s="107">
        <v>30000</v>
      </c>
      <c r="H559" s="105"/>
      <c r="I559" s="72" t="s">
        <v>774</v>
      </c>
      <c r="J559" s="105"/>
      <c r="K559" s="147">
        <v>1</v>
      </c>
      <c r="L559" s="135">
        <v>0.8</v>
      </c>
      <c r="M559" s="72" t="s">
        <v>2156</v>
      </c>
    </row>
    <row r="560" spans="1:13" ht="15" customHeight="1">
      <c r="A560" s="68" t="s">
        <v>1368</v>
      </c>
      <c r="B560" s="109" t="s">
        <v>220</v>
      </c>
      <c r="C560" s="103"/>
      <c r="D560" s="142">
        <v>0.90390000000000004</v>
      </c>
      <c r="E560" s="140">
        <v>3.11</v>
      </c>
      <c r="F560" s="133">
        <f t="shared" si="9"/>
        <v>0</v>
      </c>
      <c r="G560" s="107">
        <v>30955.35</v>
      </c>
      <c r="H560" s="105"/>
      <c r="I560" s="72" t="s">
        <v>774</v>
      </c>
      <c r="J560" s="105"/>
      <c r="K560" s="147">
        <v>1</v>
      </c>
      <c r="L560" s="135">
        <v>0.8</v>
      </c>
      <c r="M560" s="72" t="s">
        <v>2156</v>
      </c>
    </row>
    <row r="561" spans="1:13" ht="15" customHeight="1">
      <c r="A561" s="68" t="s">
        <v>1369</v>
      </c>
      <c r="B561" s="109" t="s">
        <v>220</v>
      </c>
      <c r="C561" s="103"/>
      <c r="D561" s="142">
        <v>1.6693</v>
      </c>
      <c r="E561" s="140">
        <v>6.39</v>
      </c>
      <c r="F561" s="133">
        <f t="shared" si="9"/>
        <v>0</v>
      </c>
      <c r="G561" s="107">
        <v>46625.25</v>
      </c>
      <c r="H561" s="105"/>
      <c r="I561" s="72" t="s">
        <v>774</v>
      </c>
      <c r="J561" s="105"/>
      <c r="K561" s="147">
        <v>1</v>
      </c>
      <c r="L561" s="135">
        <v>0.8</v>
      </c>
      <c r="M561" s="72" t="s">
        <v>2156</v>
      </c>
    </row>
    <row r="562" spans="1:13" ht="15" customHeight="1">
      <c r="A562" s="68" t="s">
        <v>1370</v>
      </c>
      <c r="B562" s="109" t="s">
        <v>220</v>
      </c>
      <c r="C562" s="103"/>
      <c r="D562" s="142">
        <v>2.6528999999999998</v>
      </c>
      <c r="E562" s="140">
        <v>7.29</v>
      </c>
      <c r="F562" s="133">
        <f t="shared" si="9"/>
        <v>0</v>
      </c>
      <c r="G562" s="107">
        <v>66050.14</v>
      </c>
      <c r="H562" s="105"/>
      <c r="I562" s="72" t="s">
        <v>774</v>
      </c>
      <c r="J562" s="105"/>
      <c r="K562" s="147">
        <v>1</v>
      </c>
      <c r="L562" s="135">
        <v>0.8</v>
      </c>
      <c r="M562" s="72" t="s">
        <v>2156</v>
      </c>
    </row>
    <row r="563" spans="1:13" s="66" customFormat="1" ht="15" customHeight="1">
      <c r="A563" s="68" t="s">
        <v>1371</v>
      </c>
      <c r="B563" s="109" t="s">
        <v>90</v>
      </c>
      <c r="C563" s="103"/>
      <c r="D563" s="142">
        <v>0.50180000000000002</v>
      </c>
      <c r="E563" s="140">
        <v>2.37</v>
      </c>
      <c r="F563" s="133">
        <f t="shared" si="9"/>
        <v>0</v>
      </c>
      <c r="G563" s="107">
        <v>30000</v>
      </c>
      <c r="H563" s="105"/>
      <c r="I563" s="72" t="s">
        <v>2216</v>
      </c>
      <c r="J563" s="105"/>
      <c r="K563" s="72">
        <v>1.31</v>
      </c>
      <c r="L563" s="135">
        <v>0.8</v>
      </c>
      <c r="M563" s="72" t="s">
        <v>2156</v>
      </c>
    </row>
    <row r="564" spans="1:13" ht="15" customHeight="1">
      <c r="A564" s="68" t="s">
        <v>1372</v>
      </c>
      <c r="B564" s="109" t="s">
        <v>90</v>
      </c>
      <c r="C564" s="103"/>
      <c r="D564" s="142">
        <v>0.72799999999999998</v>
      </c>
      <c r="E564" s="140">
        <v>3.15</v>
      </c>
      <c r="F564" s="133">
        <f t="shared" si="9"/>
        <v>0</v>
      </c>
      <c r="G564" s="107">
        <v>30000</v>
      </c>
      <c r="H564" s="105"/>
      <c r="I564" s="72" t="s">
        <v>2216</v>
      </c>
      <c r="J564" s="105"/>
      <c r="K564" s="72">
        <v>1.31</v>
      </c>
      <c r="L564" s="135">
        <v>0.8</v>
      </c>
      <c r="M564" s="72" t="s">
        <v>2156</v>
      </c>
    </row>
    <row r="565" spans="1:13" ht="15" customHeight="1">
      <c r="A565" s="68" t="s">
        <v>1373</v>
      </c>
      <c r="B565" s="109" t="s">
        <v>90</v>
      </c>
      <c r="C565" s="103"/>
      <c r="D565" s="142">
        <v>1.2394000000000001</v>
      </c>
      <c r="E565" s="140">
        <v>4.46</v>
      </c>
      <c r="F565" s="133">
        <f t="shared" si="9"/>
        <v>0</v>
      </c>
      <c r="G565" s="107">
        <v>35091.57</v>
      </c>
      <c r="H565" s="105"/>
      <c r="I565" s="72" t="s">
        <v>2216</v>
      </c>
      <c r="J565" s="105"/>
      <c r="K565" s="72">
        <v>1.31</v>
      </c>
      <c r="L565" s="135">
        <v>0.8</v>
      </c>
      <c r="M565" s="72" t="s">
        <v>2156</v>
      </c>
    </row>
    <row r="566" spans="1:13" ht="15" customHeight="1">
      <c r="A566" s="68" t="s">
        <v>1374</v>
      </c>
      <c r="B566" s="109" t="s">
        <v>90</v>
      </c>
      <c r="C566" s="103"/>
      <c r="D566" s="142">
        <v>3.4878999999999998</v>
      </c>
      <c r="E566" s="140">
        <v>9.9499999999999993</v>
      </c>
      <c r="F566" s="133">
        <f t="shared" si="9"/>
        <v>0</v>
      </c>
      <c r="G566" s="107">
        <v>94022.64</v>
      </c>
      <c r="H566" s="105"/>
      <c r="I566" s="72" t="s">
        <v>2216</v>
      </c>
      <c r="J566" s="105"/>
      <c r="K566" s="72">
        <v>1.31</v>
      </c>
      <c r="L566" s="135">
        <v>0.8</v>
      </c>
      <c r="M566" s="72" t="s">
        <v>2156</v>
      </c>
    </row>
    <row r="567" spans="1:13" s="66" customFormat="1" ht="15" customHeight="1">
      <c r="A567" s="68" t="s">
        <v>1375</v>
      </c>
      <c r="B567" s="109" t="s">
        <v>91</v>
      </c>
      <c r="C567" s="103"/>
      <c r="D567" s="142">
        <v>0.69340000000000002</v>
      </c>
      <c r="E567" s="140">
        <v>2.39</v>
      </c>
      <c r="F567" s="133">
        <f t="shared" si="9"/>
        <v>0</v>
      </c>
      <c r="G567" s="107">
        <v>30000</v>
      </c>
      <c r="H567" s="105"/>
      <c r="I567" s="72" t="s">
        <v>2216</v>
      </c>
      <c r="J567" s="105"/>
      <c r="K567" s="72">
        <v>1.31</v>
      </c>
      <c r="L567" s="135">
        <v>0.8</v>
      </c>
      <c r="M567" s="72" t="s">
        <v>2156</v>
      </c>
    </row>
    <row r="568" spans="1:13" ht="15" customHeight="1">
      <c r="A568" s="68" t="s">
        <v>1376</v>
      </c>
      <c r="B568" s="109" t="s">
        <v>91</v>
      </c>
      <c r="C568" s="103"/>
      <c r="D568" s="142">
        <v>0.69340000000000002</v>
      </c>
      <c r="E568" s="140">
        <v>2.66</v>
      </c>
      <c r="F568" s="133">
        <f t="shared" si="9"/>
        <v>0</v>
      </c>
      <c r="G568" s="107">
        <v>30000</v>
      </c>
      <c r="H568" s="105"/>
      <c r="I568" s="72" t="s">
        <v>2216</v>
      </c>
      <c r="J568" s="105"/>
      <c r="K568" s="72">
        <v>1.31</v>
      </c>
      <c r="L568" s="135">
        <v>0.8</v>
      </c>
      <c r="M568" s="72" t="s">
        <v>2156</v>
      </c>
    </row>
    <row r="569" spans="1:13" ht="15" customHeight="1">
      <c r="A569" s="68" t="s">
        <v>1377</v>
      </c>
      <c r="B569" s="109" t="s">
        <v>91</v>
      </c>
      <c r="C569" s="103"/>
      <c r="D569" s="142">
        <v>1.2142999999999999</v>
      </c>
      <c r="E569" s="140">
        <v>3.97</v>
      </c>
      <c r="F569" s="133">
        <f t="shared" si="9"/>
        <v>0</v>
      </c>
      <c r="G569" s="107">
        <v>37840.76</v>
      </c>
      <c r="H569" s="105"/>
      <c r="I569" s="72" t="s">
        <v>2216</v>
      </c>
      <c r="J569" s="105"/>
      <c r="K569" s="72">
        <v>1.31</v>
      </c>
      <c r="L569" s="135">
        <v>0.8</v>
      </c>
      <c r="M569" s="72" t="s">
        <v>2156</v>
      </c>
    </row>
    <row r="570" spans="1:13" ht="15" customHeight="1">
      <c r="A570" s="68" t="s">
        <v>1378</v>
      </c>
      <c r="B570" s="109" t="s">
        <v>91</v>
      </c>
      <c r="C570" s="103"/>
      <c r="D570" s="142">
        <v>3.0916000000000001</v>
      </c>
      <c r="E570" s="140">
        <v>6.78</v>
      </c>
      <c r="F570" s="133">
        <f t="shared" si="9"/>
        <v>0</v>
      </c>
      <c r="G570" s="107">
        <v>104063.17</v>
      </c>
      <c r="H570" s="105"/>
      <c r="I570" s="72" t="s">
        <v>2216</v>
      </c>
      <c r="J570" s="105"/>
      <c r="K570" s="72">
        <v>1.31</v>
      </c>
      <c r="L570" s="135">
        <v>0.8</v>
      </c>
      <c r="M570" s="72" t="s">
        <v>2156</v>
      </c>
    </row>
    <row r="571" spans="1:13" s="66" customFormat="1" ht="15" customHeight="1">
      <c r="A571" s="68" t="s">
        <v>1379</v>
      </c>
      <c r="B571" s="109" t="s">
        <v>221</v>
      </c>
      <c r="C571" s="103"/>
      <c r="D571" s="142">
        <v>0.64970000000000006</v>
      </c>
      <c r="E571" s="140">
        <v>1.95</v>
      </c>
      <c r="F571" s="133">
        <f t="shared" si="9"/>
        <v>0</v>
      </c>
      <c r="G571" s="107">
        <v>30000</v>
      </c>
      <c r="H571" s="105"/>
      <c r="I571" s="72" t="s">
        <v>2216</v>
      </c>
      <c r="J571" s="105"/>
      <c r="K571" s="72">
        <v>1.31</v>
      </c>
      <c r="L571" s="135">
        <v>0.8</v>
      </c>
      <c r="M571" s="72" t="s">
        <v>2156</v>
      </c>
    </row>
    <row r="572" spans="1:13" ht="15" customHeight="1">
      <c r="A572" s="68" t="s">
        <v>1380</v>
      </c>
      <c r="B572" s="109" t="s">
        <v>221</v>
      </c>
      <c r="C572" s="103"/>
      <c r="D572" s="142">
        <v>0.90910000000000002</v>
      </c>
      <c r="E572" s="140">
        <v>2.72</v>
      </c>
      <c r="F572" s="133">
        <f t="shared" si="9"/>
        <v>0</v>
      </c>
      <c r="G572" s="107">
        <v>30000</v>
      </c>
      <c r="H572" s="105"/>
      <c r="I572" s="72" t="s">
        <v>2216</v>
      </c>
      <c r="J572" s="105"/>
      <c r="K572" s="72">
        <v>1.31</v>
      </c>
      <c r="L572" s="135">
        <v>0.8</v>
      </c>
      <c r="M572" s="72" t="s">
        <v>2156</v>
      </c>
    </row>
    <row r="573" spans="1:13" ht="15" customHeight="1">
      <c r="A573" s="68" t="s">
        <v>1381</v>
      </c>
      <c r="B573" s="109" t="s">
        <v>221</v>
      </c>
      <c r="C573" s="103"/>
      <c r="D573" s="142">
        <v>1.1507000000000001</v>
      </c>
      <c r="E573" s="140">
        <v>3.88</v>
      </c>
      <c r="F573" s="133">
        <f t="shared" si="9"/>
        <v>0</v>
      </c>
      <c r="G573" s="107">
        <v>32969.65</v>
      </c>
      <c r="H573" s="105"/>
      <c r="I573" s="72" t="s">
        <v>2216</v>
      </c>
      <c r="J573" s="105"/>
      <c r="K573" s="72">
        <v>1.31</v>
      </c>
      <c r="L573" s="135">
        <v>0.8</v>
      </c>
      <c r="M573" s="72" t="s">
        <v>2156</v>
      </c>
    </row>
    <row r="574" spans="1:13" ht="15" customHeight="1">
      <c r="A574" s="68" t="s">
        <v>1382</v>
      </c>
      <c r="B574" s="109" t="s">
        <v>221</v>
      </c>
      <c r="C574" s="103"/>
      <c r="D574" s="142">
        <v>2.4152</v>
      </c>
      <c r="E574" s="140">
        <v>6.53</v>
      </c>
      <c r="F574" s="133">
        <f t="shared" si="9"/>
        <v>0</v>
      </c>
      <c r="G574" s="107">
        <v>54148.6</v>
      </c>
      <c r="H574" s="105"/>
      <c r="I574" s="72" t="s">
        <v>2216</v>
      </c>
      <c r="J574" s="105"/>
      <c r="K574" s="72">
        <v>1.31</v>
      </c>
      <c r="L574" s="135">
        <v>0.8</v>
      </c>
      <c r="M574" s="72" t="s">
        <v>2156</v>
      </c>
    </row>
    <row r="575" spans="1:13" s="66" customFormat="1" ht="15" customHeight="1">
      <c r="A575" s="68" t="s">
        <v>2158</v>
      </c>
      <c r="B575" s="109" t="s">
        <v>2197</v>
      </c>
      <c r="C575" s="103"/>
      <c r="D575" s="142">
        <v>4.4153000000000002</v>
      </c>
      <c r="E575" s="140">
        <v>2.63</v>
      </c>
      <c r="F575" s="133">
        <f t="shared" si="9"/>
        <v>0</v>
      </c>
      <c r="G575" s="107">
        <v>87783.3</v>
      </c>
      <c r="H575" s="105"/>
      <c r="I575" s="72" t="s">
        <v>784</v>
      </c>
      <c r="J575" s="105"/>
      <c r="K575" s="147">
        <v>1</v>
      </c>
      <c r="L575" s="135">
        <v>0.8</v>
      </c>
      <c r="M575" s="72" t="s">
        <v>2156</v>
      </c>
    </row>
    <row r="576" spans="1:13" ht="15" customHeight="1">
      <c r="A576" s="68" t="s">
        <v>2159</v>
      </c>
      <c r="B576" s="109" t="s">
        <v>2197</v>
      </c>
      <c r="C576" s="103"/>
      <c r="D576" s="142">
        <v>5.3293999999999997</v>
      </c>
      <c r="E576" s="140">
        <v>4.01</v>
      </c>
      <c r="F576" s="133">
        <f t="shared" si="9"/>
        <v>0</v>
      </c>
      <c r="G576" s="107">
        <v>109593.49</v>
      </c>
      <c r="H576" s="105"/>
      <c r="I576" s="72" t="s">
        <v>784</v>
      </c>
      <c r="J576" s="105"/>
      <c r="K576" s="147">
        <v>1</v>
      </c>
      <c r="L576" s="135">
        <v>0.8</v>
      </c>
      <c r="M576" s="72" t="s">
        <v>2156</v>
      </c>
    </row>
    <row r="577" spans="1:13" ht="15" customHeight="1">
      <c r="A577" s="68" t="s">
        <v>2160</v>
      </c>
      <c r="B577" s="109" t="s">
        <v>2197</v>
      </c>
      <c r="C577" s="103"/>
      <c r="D577" s="142">
        <v>6.7164000000000001</v>
      </c>
      <c r="E577" s="140">
        <v>7.09</v>
      </c>
      <c r="F577" s="133">
        <f t="shared" si="9"/>
        <v>0</v>
      </c>
      <c r="G577" s="107">
        <v>127262.45</v>
      </c>
      <c r="H577" s="105"/>
      <c r="I577" s="72" t="s">
        <v>784</v>
      </c>
      <c r="J577" s="105"/>
      <c r="K577" s="147">
        <v>1</v>
      </c>
      <c r="L577" s="135">
        <v>0.8</v>
      </c>
      <c r="M577" s="72" t="s">
        <v>2156</v>
      </c>
    </row>
    <row r="578" spans="1:13" ht="15" customHeight="1">
      <c r="A578" s="68" t="s">
        <v>2161</v>
      </c>
      <c r="B578" s="109" t="s">
        <v>2197</v>
      </c>
      <c r="C578" s="103"/>
      <c r="D578" s="142">
        <v>10.0258</v>
      </c>
      <c r="E578" s="140">
        <v>12.95</v>
      </c>
      <c r="F578" s="133">
        <f t="shared" si="9"/>
        <v>0</v>
      </c>
      <c r="G578" s="107">
        <v>222372.3</v>
      </c>
      <c r="H578" s="105"/>
      <c r="I578" s="72" t="s">
        <v>784</v>
      </c>
      <c r="J578" s="105"/>
      <c r="K578" s="147">
        <v>1</v>
      </c>
      <c r="L578" s="135">
        <v>0.8</v>
      </c>
      <c r="M578" s="72" t="s">
        <v>2156</v>
      </c>
    </row>
    <row r="579" spans="1:13" s="66" customFormat="1" ht="15" customHeight="1">
      <c r="A579" s="68" t="s">
        <v>2162</v>
      </c>
      <c r="B579" s="109" t="s">
        <v>2198</v>
      </c>
      <c r="C579" s="103"/>
      <c r="D579" s="142">
        <v>2.1806000000000001</v>
      </c>
      <c r="E579" s="140">
        <v>1.82</v>
      </c>
      <c r="F579" s="133">
        <f t="shared" si="9"/>
        <v>0</v>
      </c>
      <c r="G579" s="107">
        <v>56349.68</v>
      </c>
      <c r="H579" s="105"/>
      <c r="I579" s="72" t="s">
        <v>784</v>
      </c>
      <c r="J579" s="105"/>
      <c r="K579" s="147">
        <v>1</v>
      </c>
      <c r="L579" s="135">
        <v>0.8</v>
      </c>
      <c r="M579" s="72" t="s">
        <v>2156</v>
      </c>
    </row>
    <row r="580" spans="1:13" ht="15" customHeight="1">
      <c r="A580" s="68" t="s">
        <v>2163</v>
      </c>
      <c r="B580" s="109" t="s">
        <v>2198</v>
      </c>
      <c r="C580" s="103"/>
      <c r="D580" s="142">
        <v>3.5194000000000001</v>
      </c>
      <c r="E580" s="140">
        <v>2.94</v>
      </c>
      <c r="F580" s="133">
        <f t="shared" si="9"/>
        <v>0</v>
      </c>
      <c r="G580" s="107">
        <v>66372.899999999994</v>
      </c>
      <c r="H580" s="105"/>
      <c r="I580" s="72" t="s">
        <v>784</v>
      </c>
      <c r="J580" s="105"/>
      <c r="K580" s="147">
        <v>1</v>
      </c>
      <c r="L580" s="135">
        <v>0.8</v>
      </c>
      <c r="M580" s="72" t="s">
        <v>2156</v>
      </c>
    </row>
    <row r="581" spans="1:13" ht="15" customHeight="1">
      <c r="A581" s="68" t="s">
        <v>2164</v>
      </c>
      <c r="B581" s="109" t="s">
        <v>2198</v>
      </c>
      <c r="C581" s="103"/>
      <c r="D581" s="142">
        <v>4.7191000000000001</v>
      </c>
      <c r="E581" s="140">
        <v>4.7</v>
      </c>
      <c r="F581" s="133">
        <f t="shared" si="9"/>
        <v>0</v>
      </c>
      <c r="G581" s="107">
        <v>91323.69</v>
      </c>
      <c r="H581" s="105"/>
      <c r="I581" s="72" t="s">
        <v>784</v>
      </c>
      <c r="J581" s="105"/>
      <c r="K581" s="147">
        <v>1</v>
      </c>
      <c r="L581" s="135">
        <v>0.8</v>
      </c>
      <c r="M581" s="72" t="s">
        <v>2156</v>
      </c>
    </row>
    <row r="582" spans="1:13" ht="15" customHeight="1">
      <c r="A582" s="68" t="s">
        <v>2165</v>
      </c>
      <c r="B582" s="109" t="s">
        <v>2198</v>
      </c>
      <c r="C582" s="103"/>
      <c r="D582" s="142">
        <v>7.5810000000000004</v>
      </c>
      <c r="E582" s="140">
        <v>10.95</v>
      </c>
      <c r="F582" s="133">
        <f t="shared" si="9"/>
        <v>0</v>
      </c>
      <c r="G582" s="107">
        <v>168258.91</v>
      </c>
      <c r="H582" s="105"/>
      <c r="I582" s="72" t="s">
        <v>784</v>
      </c>
      <c r="J582" s="105"/>
      <c r="K582" s="147">
        <v>1</v>
      </c>
      <c r="L582" s="135">
        <v>0.8</v>
      </c>
      <c r="M582" s="72" t="s">
        <v>2156</v>
      </c>
    </row>
    <row r="583" spans="1:13" s="66" customFormat="1" ht="15" customHeight="1">
      <c r="A583" s="68" t="s">
        <v>1383</v>
      </c>
      <c r="B583" s="109" t="s">
        <v>222</v>
      </c>
      <c r="C583" s="103"/>
      <c r="D583" s="142">
        <v>4.9672000000000001</v>
      </c>
      <c r="E583" s="140">
        <v>3.16</v>
      </c>
      <c r="F583" s="133">
        <f t="shared" si="9"/>
        <v>0</v>
      </c>
      <c r="G583" s="107">
        <v>100241.98</v>
      </c>
      <c r="H583" s="105"/>
      <c r="I583" s="72" t="s">
        <v>784</v>
      </c>
      <c r="J583" s="105"/>
      <c r="K583" s="147">
        <v>1</v>
      </c>
      <c r="L583" s="135">
        <v>0.8</v>
      </c>
      <c r="M583" s="72" t="s">
        <v>2156</v>
      </c>
    </row>
    <row r="584" spans="1:13" ht="15" customHeight="1">
      <c r="A584" s="68" t="s">
        <v>1384</v>
      </c>
      <c r="B584" s="109" t="s">
        <v>222</v>
      </c>
      <c r="C584" s="103"/>
      <c r="D584" s="142">
        <v>5.9288999999999996</v>
      </c>
      <c r="E584" s="140">
        <v>3.96</v>
      </c>
      <c r="F584" s="133">
        <f t="shared" si="9"/>
        <v>0</v>
      </c>
      <c r="G584" s="107">
        <v>121918.1</v>
      </c>
      <c r="H584" s="105"/>
      <c r="I584" s="72" t="s">
        <v>784</v>
      </c>
      <c r="J584" s="105"/>
      <c r="K584" s="147">
        <v>1</v>
      </c>
      <c r="L584" s="135">
        <v>0.8</v>
      </c>
      <c r="M584" s="72" t="s">
        <v>2156</v>
      </c>
    </row>
    <row r="585" spans="1:13" ht="15" customHeight="1">
      <c r="A585" s="68" t="s">
        <v>1385</v>
      </c>
      <c r="B585" s="109" t="s">
        <v>222</v>
      </c>
      <c r="C585" s="103"/>
      <c r="D585" s="142">
        <v>8.6499000000000006</v>
      </c>
      <c r="E585" s="140">
        <v>7.11</v>
      </c>
      <c r="F585" s="133">
        <f t="shared" si="9"/>
        <v>0</v>
      </c>
      <c r="G585" s="107">
        <v>202193.76</v>
      </c>
      <c r="H585" s="105"/>
      <c r="I585" s="72" t="s">
        <v>784</v>
      </c>
      <c r="J585" s="105"/>
      <c r="K585" s="147">
        <v>1</v>
      </c>
      <c r="L585" s="135">
        <v>0.8</v>
      </c>
      <c r="M585" s="72" t="s">
        <v>2156</v>
      </c>
    </row>
    <row r="586" spans="1:13" ht="15" customHeight="1">
      <c r="A586" s="68" t="s">
        <v>1386</v>
      </c>
      <c r="B586" s="109" t="s">
        <v>222</v>
      </c>
      <c r="C586" s="103"/>
      <c r="D586" s="142">
        <v>11.0246</v>
      </c>
      <c r="E586" s="140">
        <v>10.94</v>
      </c>
      <c r="F586" s="133">
        <f t="shared" si="9"/>
        <v>0</v>
      </c>
      <c r="G586" s="107">
        <v>216465.6</v>
      </c>
      <c r="H586" s="105"/>
      <c r="I586" s="72" t="s">
        <v>784</v>
      </c>
      <c r="J586" s="105"/>
      <c r="K586" s="147">
        <v>1</v>
      </c>
      <c r="L586" s="135">
        <v>0.8</v>
      </c>
      <c r="M586" s="72" t="s">
        <v>2156</v>
      </c>
    </row>
    <row r="587" spans="1:13" s="66" customFormat="1" ht="15" customHeight="1">
      <c r="A587" s="68" t="s">
        <v>1387</v>
      </c>
      <c r="B587" s="109" t="s">
        <v>223</v>
      </c>
      <c r="C587" s="103"/>
      <c r="D587" s="142">
        <v>1.9354</v>
      </c>
      <c r="E587" s="140">
        <v>2.16</v>
      </c>
      <c r="F587" s="133">
        <f t="shared" si="9"/>
        <v>0</v>
      </c>
      <c r="G587" s="107">
        <v>47401.09</v>
      </c>
      <c r="H587" s="105"/>
      <c r="I587" s="72" t="s">
        <v>784</v>
      </c>
      <c r="J587" s="105"/>
      <c r="K587" s="147">
        <v>1</v>
      </c>
      <c r="L587" s="135">
        <v>0.8</v>
      </c>
      <c r="M587" s="72" t="s">
        <v>2156</v>
      </c>
    </row>
    <row r="588" spans="1:13" ht="15" customHeight="1">
      <c r="A588" s="68" t="s">
        <v>1388</v>
      </c>
      <c r="B588" s="109" t="s">
        <v>223</v>
      </c>
      <c r="C588" s="103"/>
      <c r="D588" s="142">
        <v>3.0367000000000002</v>
      </c>
      <c r="E588" s="140">
        <v>4.83</v>
      </c>
      <c r="F588" s="133">
        <f t="shared" si="9"/>
        <v>0</v>
      </c>
      <c r="G588" s="107">
        <v>71601.899999999994</v>
      </c>
      <c r="H588" s="105"/>
      <c r="I588" s="72" t="s">
        <v>784</v>
      </c>
      <c r="J588" s="105"/>
      <c r="K588" s="147">
        <v>1</v>
      </c>
      <c r="L588" s="135">
        <v>0.8</v>
      </c>
      <c r="M588" s="72" t="s">
        <v>2156</v>
      </c>
    </row>
    <row r="589" spans="1:13" ht="15" customHeight="1">
      <c r="A589" s="68" t="s">
        <v>1389</v>
      </c>
      <c r="B589" s="109" t="s">
        <v>223</v>
      </c>
      <c r="C589" s="103"/>
      <c r="D589" s="142">
        <v>5.8357000000000001</v>
      </c>
      <c r="E589" s="140">
        <v>9.32</v>
      </c>
      <c r="F589" s="133">
        <f t="shared" si="9"/>
        <v>0</v>
      </c>
      <c r="G589" s="107">
        <v>108349.64</v>
      </c>
      <c r="H589" s="105"/>
      <c r="I589" s="72" t="s">
        <v>784</v>
      </c>
      <c r="J589" s="105"/>
      <c r="K589" s="147">
        <v>1</v>
      </c>
      <c r="L589" s="135">
        <v>0.8</v>
      </c>
      <c r="M589" s="72" t="s">
        <v>2156</v>
      </c>
    </row>
    <row r="590" spans="1:13" ht="15" customHeight="1">
      <c r="A590" s="68" t="s">
        <v>1390</v>
      </c>
      <c r="B590" s="109" t="s">
        <v>223</v>
      </c>
      <c r="C590" s="103"/>
      <c r="D590" s="142">
        <v>9.8675999999999995</v>
      </c>
      <c r="E590" s="140">
        <v>11.59</v>
      </c>
      <c r="F590" s="133">
        <f t="shared" si="9"/>
        <v>0</v>
      </c>
      <c r="G590" s="107">
        <v>197999.68</v>
      </c>
      <c r="H590" s="105"/>
      <c r="I590" s="72" t="s">
        <v>784</v>
      </c>
      <c r="J590" s="105"/>
      <c r="K590" s="147">
        <v>1</v>
      </c>
      <c r="L590" s="135">
        <v>0.8</v>
      </c>
      <c r="M590" s="72" t="s">
        <v>2156</v>
      </c>
    </row>
    <row r="591" spans="1:13" s="66" customFormat="1" ht="15" customHeight="1">
      <c r="A591" s="68" t="s">
        <v>1391</v>
      </c>
      <c r="B591" s="109" t="s">
        <v>92</v>
      </c>
      <c r="C591" s="103"/>
      <c r="D591" s="142">
        <v>1.0486</v>
      </c>
      <c r="E591" s="140">
        <v>3.9</v>
      </c>
      <c r="F591" s="133">
        <f t="shared" si="9"/>
        <v>0</v>
      </c>
      <c r="G591" s="107">
        <v>30000</v>
      </c>
      <c r="H591" s="105"/>
      <c r="I591" s="72" t="s">
        <v>784</v>
      </c>
      <c r="J591" s="105"/>
      <c r="K591" s="147">
        <v>1</v>
      </c>
      <c r="L591" s="135">
        <v>0.8</v>
      </c>
      <c r="M591" s="72" t="s">
        <v>2156</v>
      </c>
    </row>
    <row r="592" spans="1:13" ht="15" customHeight="1">
      <c r="A592" s="68" t="s">
        <v>1392</v>
      </c>
      <c r="B592" s="109" t="s">
        <v>92</v>
      </c>
      <c r="C592" s="103"/>
      <c r="D592" s="142">
        <v>1.8008999999999999</v>
      </c>
      <c r="E592" s="140">
        <v>7.03</v>
      </c>
      <c r="F592" s="133">
        <f t="shared" si="9"/>
        <v>0</v>
      </c>
      <c r="G592" s="107">
        <v>39380.19</v>
      </c>
      <c r="H592" s="105"/>
      <c r="I592" s="72" t="s">
        <v>784</v>
      </c>
      <c r="J592" s="105"/>
      <c r="K592" s="147">
        <v>1</v>
      </c>
      <c r="L592" s="135">
        <v>0.8</v>
      </c>
      <c r="M592" s="72" t="s">
        <v>2156</v>
      </c>
    </row>
    <row r="593" spans="1:13" ht="15" customHeight="1">
      <c r="A593" s="68" t="s">
        <v>1393</v>
      </c>
      <c r="B593" s="109" t="s">
        <v>92</v>
      </c>
      <c r="C593" s="103"/>
      <c r="D593" s="142">
        <v>2.6040000000000001</v>
      </c>
      <c r="E593" s="140">
        <v>9.0500000000000007</v>
      </c>
      <c r="F593" s="133">
        <f t="shared" si="9"/>
        <v>0</v>
      </c>
      <c r="G593" s="107">
        <v>65274.23</v>
      </c>
      <c r="H593" s="105"/>
      <c r="I593" s="72" t="s">
        <v>784</v>
      </c>
      <c r="J593" s="105"/>
      <c r="K593" s="147">
        <v>1</v>
      </c>
      <c r="L593" s="135">
        <v>0.8</v>
      </c>
      <c r="M593" s="72" t="s">
        <v>2156</v>
      </c>
    </row>
    <row r="594" spans="1:13" ht="15" customHeight="1">
      <c r="A594" s="68" t="s">
        <v>1394</v>
      </c>
      <c r="B594" s="109" t="s">
        <v>92</v>
      </c>
      <c r="C594" s="103"/>
      <c r="D594" s="142">
        <v>4.907</v>
      </c>
      <c r="E594" s="140">
        <v>12.09</v>
      </c>
      <c r="F594" s="133">
        <f t="shared" si="9"/>
        <v>0</v>
      </c>
      <c r="G594" s="107">
        <v>120835.15</v>
      </c>
      <c r="H594" s="105"/>
      <c r="I594" s="72" t="s">
        <v>784</v>
      </c>
      <c r="J594" s="105"/>
      <c r="K594" s="147">
        <v>1</v>
      </c>
      <c r="L594" s="135">
        <v>0.8</v>
      </c>
      <c r="M594" s="72" t="s">
        <v>2156</v>
      </c>
    </row>
    <row r="595" spans="1:13" s="66" customFormat="1" ht="15" customHeight="1">
      <c r="A595" s="68" t="s">
        <v>1395</v>
      </c>
      <c r="B595" s="109" t="s">
        <v>224</v>
      </c>
      <c r="C595" s="103"/>
      <c r="D595" s="142">
        <v>1.1639999999999999</v>
      </c>
      <c r="E595" s="140">
        <v>3.11</v>
      </c>
      <c r="F595" s="133">
        <f t="shared" si="9"/>
        <v>0</v>
      </c>
      <c r="G595" s="107">
        <v>30000</v>
      </c>
      <c r="H595" s="105"/>
      <c r="I595" s="72" t="s">
        <v>784</v>
      </c>
      <c r="J595" s="105"/>
      <c r="K595" s="147">
        <v>1</v>
      </c>
      <c r="L595" s="135">
        <v>0.8</v>
      </c>
      <c r="M595" s="72" t="s">
        <v>2156</v>
      </c>
    </row>
    <row r="596" spans="1:13" ht="15" customHeight="1">
      <c r="A596" s="68" t="s">
        <v>1396</v>
      </c>
      <c r="B596" s="109" t="s">
        <v>224</v>
      </c>
      <c r="C596" s="103"/>
      <c r="D596" s="142">
        <v>1.5867</v>
      </c>
      <c r="E596" s="140">
        <v>3.53</v>
      </c>
      <c r="F596" s="133">
        <f t="shared" si="9"/>
        <v>0</v>
      </c>
      <c r="G596" s="107">
        <v>36110.019999999997</v>
      </c>
      <c r="H596" s="105"/>
      <c r="I596" s="72" t="s">
        <v>784</v>
      </c>
      <c r="J596" s="105"/>
      <c r="K596" s="147">
        <v>1</v>
      </c>
      <c r="L596" s="135">
        <v>0.8</v>
      </c>
      <c r="M596" s="72" t="s">
        <v>2156</v>
      </c>
    </row>
    <row r="597" spans="1:13" ht="15" customHeight="1">
      <c r="A597" s="68" t="s">
        <v>1397</v>
      </c>
      <c r="B597" s="109" t="s">
        <v>224</v>
      </c>
      <c r="C597" s="103"/>
      <c r="D597" s="142">
        <v>2.5078</v>
      </c>
      <c r="E597" s="140">
        <v>5.55</v>
      </c>
      <c r="F597" s="133">
        <f t="shared" si="9"/>
        <v>0</v>
      </c>
      <c r="G597" s="107">
        <v>51889.77</v>
      </c>
      <c r="H597" s="105"/>
      <c r="I597" s="72" t="s">
        <v>784</v>
      </c>
      <c r="J597" s="105"/>
      <c r="K597" s="147">
        <v>1</v>
      </c>
      <c r="L597" s="135">
        <v>0.8</v>
      </c>
      <c r="M597" s="72" t="s">
        <v>2156</v>
      </c>
    </row>
    <row r="598" spans="1:13" ht="15" customHeight="1">
      <c r="A598" s="68" t="s">
        <v>1398</v>
      </c>
      <c r="B598" s="109" t="s">
        <v>224</v>
      </c>
      <c r="C598" s="103"/>
      <c r="D598" s="142">
        <v>4.2920999999999996</v>
      </c>
      <c r="E598" s="140">
        <v>7.98</v>
      </c>
      <c r="F598" s="133">
        <f t="shared" si="9"/>
        <v>0</v>
      </c>
      <c r="G598" s="107">
        <v>111023.18</v>
      </c>
      <c r="H598" s="105"/>
      <c r="I598" s="72" t="s">
        <v>784</v>
      </c>
      <c r="J598" s="105"/>
      <c r="K598" s="147">
        <v>1</v>
      </c>
      <c r="L598" s="135">
        <v>0.8</v>
      </c>
      <c r="M598" s="72" t="s">
        <v>2156</v>
      </c>
    </row>
    <row r="599" spans="1:13" s="66" customFormat="1" ht="15" customHeight="1">
      <c r="A599" s="68" t="s">
        <v>1399</v>
      </c>
      <c r="B599" s="109" t="s">
        <v>225</v>
      </c>
      <c r="C599" s="103"/>
      <c r="D599" s="142">
        <v>1.0336000000000001</v>
      </c>
      <c r="E599" s="140">
        <v>1.83</v>
      </c>
      <c r="F599" s="133">
        <f t="shared" si="9"/>
        <v>0</v>
      </c>
      <c r="G599" s="107">
        <v>30000</v>
      </c>
      <c r="H599" s="105"/>
      <c r="I599" s="72" t="s">
        <v>784</v>
      </c>
      <c r="J599" s="105"/>
      <c r="K599" s="147">
        <v>1</v>
      </c>
      <c r="L599" s="135">
        <v>0.8</v>
      </c>
      <c r="M599" s="72" t="s">
        <v>2156</v>
      </c>
    </row>
    <row r="600" spans="1:13" ht="15" customHeight="1">
      <c r="A600" s="68" t="s">
        <v>1400</v>
      </c>
      <c r="B600" s="109" t="s">
        <v>225</v>
      </c>
      <c r="C600" s="103"/>
      <c r="D600" s="142">
        <v>1.6220000000000001</v>
      </c>
      <c r="E600" s="140">
        <v>3.06</v>
      </c>
      <c r="F600" s="133">
        <f t="shared" si="9"/>
        <v>0</v>
      </c>
      <c r="G600" s="107">
        <v>37188.67</v>
      </c>
      <c r="H600" s="105"/>
      <c r="I600" s="72" t="s">
        <v>784</v>
      </c>
      <c r="J600" s="105"/>
      <c r="K600" s="147">
        <v>1</v>
      </c>
      <c r="L600" s="135">
        <v>0.8</v>
      </c>
      <c r="M600" s="72" t="s">
        <v>2156</v>
      </c>
    </row>
    <row r="601" spans="1:13" ht="15" customHeight="1">
      <c r="A601" s="68" t="s">
        <v>1401</v>
      </c>
      <c r="B601" s="109" t="s">
        <v>225</v>
      </c>
      <c r="C601" s="103"/>
      <c r="D601" s="142">
        <v>2.6678000000000002</v>
      </c>
      <c r="E601" s="140">
        <v>7.04</v>
      </c>
      <c r="F601" s="133">
        <f t="shared" si="9"/>
        <v>0</v>
      </c>
      <c r="G601" s="107">
        <v>66761.52</v>
      </c>
      <c r="H601" s="105"/>
      <c r="I601" s="72" t="s">
        <v>784</v>
      </c>
      <c r="J601" s="105"/>
      <c r="K601" s="147">
        <v>1</v>
      </c>
      <c r="L601" s="135">
        <v>0.8</v>
      </c>
      <c r="M601" s="72" t="s">
        <v>2156</v>
      </c>
    </row>
    <row r="602" spans="1:13" ht="15" customHeight="1">
      <c r="A602" s="68" t="s">
        <v>1402</v>
      </c>
      <c r="B602" s="109" t="s">
        <v>225</v>
      </c>
      <c r="C602" s="103"/>
      <c r="D602" s="142">
        <v>5.5395000000000003</v>
      </c>
      <c r="E602" s="140">
        <v>9.2899999999999991</v>
      </c>
      <c r="F602" s="133">
        <f t="shared" si="9"/>
        <v>0</v>
      </c>
      <c r="G602" s="107">
        <v>126066.54</v>
      </c>
      <c r="H602" s="105"/>
      <c r="I602" s="72" t="s">
        <v>784</v>
      </c>
      <c r="J602" s="105"/>
      <c r="K602" s="147">
        <v>1</v>
      </c>
      <c r="L602" s="135">
        <v>0.8</v>
      </c>
      <c r="M602" s="72" t="s">
        <v>2156</v>
      </c>
    </row>
    <row r="603" spans="1:13" s="66" customFormat="1" ht="15" customHeight="1">
      <c r="A603" s="68" t="s">
        <v>1403</v>
      </c>
      <c r="B603" s="109" t="s">
        <v>353</v>
      </c>
      <c r="C603" s="103"/>
      <c r="D603" s="142">
        <v>1.4297</v>
      </c>
      <c r="E603" s="140">
        <v>2.19</v>
      </c>
      <c r="F603" s="133">
        <f t="shared" si="9"/>
        <v>0</v>
      </c>
      <c r="G603" s="107">
        <v>30000</v>
      </c>
      <c r="H603" s="105"/>
      <c r="I603" s="72" t="s">
        <v>784</v>
      </c>
      <c r="J603" s="105"/>
      <c r="K603" s="147">
        <v>1</v>
      </c>
      <c r="L603" s="135">
        <v>0.8</v>
      </c>
      <c r="M603" s="72" t="s">
        <v>2156</v>
      </c>
    </row>
    <row r="604" spans="1:13" ht="15" customHeight="1">
      <c r="A604" s="68" t="s">
        <v>1404</v>
      </c>
      <c r="B604" s="109" t="s">
        <v>353</v>
      </c>
      <c r="C604" s="103"/>
      <c r="D604" s="142">
        <v>1.5978000000000001</v>
      </c>
      <c r="E604" s="140">
        <v>3.88</v>
      </c>
      <c r="F604" s="133">
        <f t="shared" si="9"/>
        <v>0</v>
      </c>
      <c r="G604" s="107">
        <v>32830.699999999997</v>
      </c>
      <c r="H604" s="105"/>
      <c r="I604" s="72" t="s">
        <v>784</v>
      </c>
      <c r="J604" s="105"/>
      <c r="K604" s="147">
        <v>1</v>
      </c>
      <c r="L604" s="135">
        <v>0.8</v>
      </c>
      <c r="M604" s="72" t="s">
        <v>2156</v>
      </c>
    </row>
    <row r="605" spans="1:13" ht="15" customHeight="1">
      <c r="A605" s="68" t="s">
        <v>1405</v>
      </c>
      <c r="B605" s="109" t="s">
        <v>353</v>
      </c>
      <c r="C605" s="103"/>
      <c r="D605" s="142">
        <v>2.8018000000000001</v>
      </c>
      <c r="E605" s="140">
        <v>5.27</v>
      </c>
      <c r="F605" s="133">
        <f t="shared" si="9"/>
        <v>0</v>
      </c>
      <c r="G605" s="107">
        <v>60972.03</v>
      </c>
      <c r="H605" s="105"/>
      <c r="I605" s="72" t="s">
        <v>784</v>
      </c>
      <c r="J605" s="105"/>
      <c r="K605" s="147">
        <v>1</v>
      </c>
      <c r="L605" s="135">
        <v>0.8</v>
      </c>
      <c r="M605" s="72" t="s">
        <v>2156</v>
      </c>
    </row>
    <row r="606" spans="1:13" ht="15" customHeight="1">
      <c r="A606" s="68" t="s">
        <v>1406</v>
      </c>
      <c r="B606" s="109" t="s">
        <v>353</v>
      </c>
      <c r="C606" s="103"/>
      <c r="D606" s="142">
        <v>4.2380000000000004</v>
      </c>
      <c r="E606" s="140">
        <v>11.65</v>
      </c>
      <c r="F606" s="133">
        <f t="shared" si="9"/>
        <v>0</v>
      </c>
      <c r="G606" s="107">
        <v>94267.66</v>
      </c>
      <c r="H606" s="105"/>
      <c r="I606" s="72" t="s">
        <v>784</v>
      </c>
      <c r="J606" s="105"/>
      <c r="K606" s="147">
        <v>1</v>
      </c>
      <c r="L606" s="135">
        <v>0.8</v>
      </c>
      <c r="M606" s="72" t="s">
        <v>2156</v>
      </c>
    </row>
    <row r="607" spans="1:13" s="66" customFormat="1" ht="15" customHeight="1">
      <c r="A607" s="68" t="s">
        <v>1407</v>
      </c>
      <c r="B607" s="109" t="s">
        <v>2199</v>
      </c>
      <c r="C607" s="103"/>
      <c r="D607" s="142">
        <v>1.5869</v>
      </c>
      <c r="E607" s="140">
        <v>2.41</v>
      </c>
      <c r="F607" s="133">
        <f t="shared" si="9"/>
        <v>0</v>
      </c>
      <c r="G607" s="107">
        <v>35677.67</v>
      </c>
      <c r="H607" s="105"/>
      <c r="I607" s="72" t="s">
        <v>785</v>
      </c>
      <c r="J607" s="105"/>
      <c r="K607" s="147">
        <v>1</v>
      </c>
      <c r="L607" s="135">
        <v>0.8</v>
      </c>
      <c r="M607" s="72" t="s">
        <v>2156</v>
      </c>
    </row>
    <row r="608" spans="1:13" ht="15" customHeight="1">
      <c r="A608" s="68" t="s">
        <v>1408</v>
      </c>
      <c r="B608" s="109" t="s">
        <v>2199</v>
      </c>
      <c r="C608" s="103"/>
      <c r="D608" s="142">
        <v>2.9165000000000001</v>
      </c>
      <c r="E608" s="140">
        <v>5.82</v>
      </c>
      <c r="F608" s="133">
        <f t="shared" si="9"/>
        <v>0</v>
      </c>
      <c r="G608" s="107">
        <v>70839.679999999993</v>
      </c>
      <c r="H608" s="105"/>
      <c r="I608" s="72" t="s">
        <v>785</v>
      </c>
      <c r="J608" s="105"/>
      <c r="K608" s="147">
        <v>1</v>
      </c>
      <c r="L608" s="135">
        <v>0.8</v>
      </c>
      <c r="M608" s="72" t="s">
        <v>2156</v>
      </c>
    </row>
    <row r="609" spans="1:13" ht="15" customHeight="1">
      <c r="A609" s="68" t="s">
        <v>1409</v>
      </c>
      <c r="B609" s="109" t="s">
        <v>2199</v>
      </c>
      <c r="C609" s="103"/>
      <c r="D609" s="142">
        <v>4.9865000000000004</v>
      </c>
      <c r="E609" s="140">
        <v>10.7</v>
      </c>
      <c r="F609" s="133">
        <f t="shared" si="9"/>
        <v>0</v>
      </c>
      <c r="G609" s="107">
        <v>158202.85</v>
      </c>
      <c r="H609" s="105"/>
      <c r="I609" s="72" t="s">
        <v>785</v>
      </c>
      <c r="J609" s="105"/>
      <c r="K609" s="147">
        <v>1</v>
      </c>
      <c r="L609" s="135">
        <v>0.8</v>
      </c>
      <c r="M609" s="72" t="s">
        <v>2156</v>
      </c>
    </row>
    <row r="610" spans="1:13" ht="15" customHeight="1">
      <c r="A610" s="68" t="s">
        <v>1410</v>
      </c>
      <c r="B610" s="109" t="s">
        <v>2199</v>
      </c>
      <c r="C610" s="103"/>
      <c r="D610" s="142">
        <v>7.8795000000000002</v>
      </c>
      <c r="E610" s="140">
        <v>18.82</v>
      </c>
      <c r="F610" s="133">
        <f t="shared" si="9"/>
        <v>0</v>
      </c>
      <c r="G610" s="107">
        <v>158202.85</v>
      </c>
      <c r="H610" s="105"/>
      <c r="I610" s="72" t="s">
        <v>785</v>
      </c>
      <c r="J610" s="105"/>
      <c r="K610" s="147">
        <v>1</v>
      </c>
      <c r="L610" s="135">
        <v>0.8</v>
      </c>
      <c r="M610" s="72" t="s">
        <v>2156</v>
      </c>
    </row>
    <row r="611" spans="1:13" s="66" customFormat="1" ht="15" customHeight="1">
      <c r="A611" s="68" t="s">
        <v>1411</v>
      </c>
      <c r="B611" s="109" t="s">
        <v>226</v>
      </c>
      <c r="C611" s="103"/>
      <c r="D611" s="142">
        <v>1.1937</v>
      </c>
      <c r="E611" s="140">
        <v>2.77</v>
      </c>
      <c r="F611" s="133">
        <f t="shared" ref="F611:F674" si="10">IF(I611="Mental Health and Substance Abuse",ROUND(E611,0),0)</f>
        <v>0</v>
      </c>
      <c r="G611" s="107">
        <v>30000</v>
      </c>
      <c r="H611" s="105"/>
      <c r="I611" s="72" t="s">
        <v>784</v>
      </c>
      <c r="J611" s="105"/>
      <c r="K611" s="147">
        <v>1</v>
      </c>
      <c r="L611" s="135">
        <v>0.8</v>
      </c>
      <c r="M611" s="72" t="s">
        <v>2156</v>
      </c>
    </row>
    <row r="612" spans="1:13" ht="15" customHeight="1">
      <c r="A612" s="68" t="s">
        <v>1412</v>
      </c>
      <c r="B612" s="109" t="s">
        <v>226</v>
      </c>
      <c r="C612" s="103"/>
      <c r="D612" s="142">
        <v>1.8391</v>
      </c>
      <c r="E612" s="140">
        <v>4</v>
      </c>
      <c r="F612" s="133">
        <f t="shared" si="10"/>
        <v>0</v>
      </c>
      <c r="G612" s="107">
        <v>43499.03</v>
      </c>
      <c r="H612" s="105"/>
      <c r="I612" s="72" t="s">
        <v>784</v>
      </c>
      <c r="J612" s="105"/>
      <c r="K612" s="147">
        <v>1</v>
      </c>
      <c r="L612" s="135">
        <v>0.8</v>
      </c>
      <c r="M612" s="72" t="s">
        <v>2156</v>
      </c>
    </row>
    <row r="613" spans="1:13" ht="15" customHeight="1">
      <c r="A613" s="68" t="s">
        <v>1413</v>
      </c>
      <c r="B613" s="109" t="s">
        <v>226</v>
      </c>
      <c r="C613" s="103"/>
      <c r="D613" s="142">
        <v>2.8938000000000001</v>
      </c>
      <c r="E613" s="140">
        <v>7.25</v>
      </c>
      <c r="F613" s="133">
        <f t="shared" si="10"/>
        <v>0</v>
      </c>
      <c r="G613" s="107">
        <v>68774.98</v>
      </c>
      <c r="H613" s="105"/>
      <c r="I613" s="72" t="s">
        <v>784</v>
      </c>
      <c r="J613" s="105"/>
      <c r="K613" s="147">
        <v>1</v>
      </c>
      <c r="L613" s="135">
        <v>0.8</v>
      </c>
      <c r="M613" s="72" t="s">
        <v>2156</v>
      </c>
    </row>
    <row r="614" spans="1:13" ht="15" customHeight="1">
      <c r="A614" s="68" t="s">
        <v>1414</v>
      </c>
      <c r="B614" s="109" t="s">
        <v>226</v>
      </c>
      <c r="C614" s="103"/>
      <c r="D614" s="142">
        <v>5.8204000000000002</v>
      </c>
      <c r="E614" s="140">
        <v>9.2100000000000009</v>
      </c>
      <c r="F614" s="133">
        <f t="shared" si="10"/>
        <v>0</v>
      </c>
      <c r="G614" s="107">
        <v>181517</v>
      </c>
      <c r="H614" s="105"/>
      <c r="I614" s="72" t="s">
        <v>784</v>
      </c>
      <c r="J614" s="105"/>
      <c r="K614" s="147">
        <v>1</v>
      </c>
      <c r="L614" s="135">
        <v>0.8</v>
      </c>
      <c r="M614" s="72" t="s">
        <v>2156</v>
      </c>
    </row>
    <row r="615" spans="1:13" s="66" customFormat="1" ht="15" customHeight="1">
      <c r="A615" s="68" t="s">
        <v>1415</v>
      </c>
      <c r="B615" s="109" t="s">
        <v>227</v>
      </c>
      <c r="C615" s="103"/>
      <c r="D615" s="142">
        <v>1.0637000000000001</v>
      </c>
      <c r="E615" s="140">
        <v>3.49</v>
      </c>
      <c r="F615" s="133">
        <f t="shared" si="10"/>
        <v>0</v>
      </c>
      <c r="G615" s="107">
        <v>30000</v>
      </c>
      <c r="H615" s="105"/>
      <c r="I615" s="72" t="s">
        <v>784</v>
      </c>
      <c r="J615" s="105"/>
      <c r="K615" s="147">
        <v>1</v>
      </c>
      <c r="L615" s="135">
        <v>0.8</v>
      </c>
      <c r="M615" s="72" t="s">
        <v>2156</v>
      </c>
    </row>
    <row r="616" spans="1:13" ht="15" customHeight="1">
      <c r="A616" s="68" t="s">
        <v>1416</v>
      </c>
      <c r="B616" s="109" t="s">
        <v>227</v>
      </c>
      <c r="C616" s="103"/>
      <c r="D616" s="142">
        <v>1.3697999999999999</v>
      </c>
      <c r="E616" s="140">
        <v>4.97</v>
      </c>
      <c r="F616" s="133">
        <f t="shared" si="10"/>
        <v>0</v>
      </c>
      <c r="G616" s="107">
        <v>33350.400000000001</v>
      </c>
      <c r="H616" s="105"/>
      <c r="I616" s="72" t="s">
        <v>784</v>
      </c>
      <c r="J616" s="105"/>
      <c r="K616" s="147">
        <v>1</v>
      </c>
      <c r="L616" s="135">
        <v>0.8</v>
      </c>
      <c r="M616" s="72" t="s">
        <v>2156</v>
      </c>
    </row>
    <row r="617" spans="1:13" ht="15" customHeight="1">
      <c r="A617" s="68" t="s">
        <v>1417</v>
      </c>
      <c r="B617" s="109" t="s">
        <v>227</v>
      </c>
      <c r="C617" s="103"/>
      <c r="D617" s="142">
        <v>2.0775999999999999</v>
      </c>
      <c r="E617" s="140">
        <v>7.59</v>
      </c>
      <c r="F617" s="133">
        <f t="shared" si="10"/>
        <v>0</v>
      </c>
      <c r="G617" s="107">
        <v>49928.34</v>
      </c>
      <c r="H617" s="105"/>
      <c r="I617" s="72" t="s">
        <v>784</v>
      </c>
      <c r="J617" s="105"/>
      <c r="K617" s="147">
        <v>1</v>
      </c>
      <c r="L617" s="135">
        <v>0.8</v>
      </c>
      <c r="M617" s="72" t="s">
        <v>2156</v>
      </c>
    </row>
    <row r="618" spans="1:13" ht="15" customHeight="1">
      <c r="A618" s="68" t="s">
        <v>1418</v>
      </c>
      <c r="B618" s="109" t="s">
        <v>227</v>
      </c>
      <c r="C618" s="103"/>
      <c r="D618" s="142">
        <v>3.9813000000000001</v>
      </c>
      <c r="E618" s="140">
        <v>9.81</v>
      </c>
      <c r="F618" s="133">
        <f t="shared" si="10"/>
        <v>0</v>
      </c>
      <c r="G618" s="107">
        <v>93188.32</v>
      </c>
      <c r="H618" s="105"/>
      <c r="I618" s="72" t="s">
        <v>784</v>
      </c>
      <c r="J618" s="105"/>
      <c r="K618" s="147">
        <v>1</v>
      </c>
      <c r="L618" s="135">
        <v>0.8</v>
      </c>
      <c r="M618" s="72" t="s">
        <v>2156</v>
      </c>
    </row>
    <row r="619" spans="1:13" s="66" customFormat="1" ht="15" customHeight="1">
      <c r="A619" s="68" t="s">
        <v>1419</v>
      </c>
      <c r="B619" s="109" t="s">
        <v>228</v>
      </c>
      <c r="C619" s="103"/>
      <c r="D619" s="142">
        <v>0.90810000000000002</v>
      </c>
      <c r="E619" s="140">
        <v>1.96</v>
      </c>
      <c r="F619" s="133">
        <f t="shared" si="10"/>
        <v>0</v>
      </c>
      <c r="G619" s="107">
        <v>30000</v>
      </c>
      <c r="H619" s="105"/>
      <c r="I619" s="72" t="s">
        <v>784</v>
      </c>
      <c r="J619" s="105"/>
      <c r="K619" s="147">
        <v>1</v>
      </c>
      <c r="L619" s="135">
        <v>0.8</v>
      </c>
      <c r="M619" s="72" t="s">
        <v>2156</v>
      </c>
    </row>
    <row r="620" spans="1:13" ht="15" customHeight="1">
      <c r="A620" s="68" t="s">
        <v>1420</v>
      </c>
      <c r="B620" s="109" t="s">
        <v>228</v>
      </c>
      <c r="C620" s="103"/>
      <c r="D620" s="142">
        <v>1.3617999999999999</v>
      </c>
      <c r="E620" s="140">
        <v>3.64</v>
      </c>
      <c r="F620" s="133">
        <f t="shared" si="10"/>
        <v>0</v>
      </c>
      <c r="G620" s="107">
        <v>30000</v>
      </c>
      <c r="H620" s="105"/>
      <c r="I620" s="72" t="s">
        <v>784</v>
      </c>
      <c r="J620" s="105"/>
      <c r="K620" s="147">
        <v>1</v>
      </c>
      <c r="L620" s="135">
        <v>0.8</v>
      </c>
      <c r="M620" s="72" t="s">
        <v>2156</v>
      </c>
    </row>
    <row r="621" spans="1:13" ht="15" customHeight="1">
      <c r="A621" s="68" t="s">
        <v>1421</v>
      </c>
      <c r="B621" s="109" t="s">
        <v>228</v>
      </c>
      <c r="C621" s="103"/>
      <c r="D621" s="142">
        <v>2.7801</v>
      </c>
      <c r="E621" s="140">
        <v>7.21</v>
      </c>
      <c r="F621" s="133">
        <f t="shared" si="10"/>
        <v>0</v>
      </c>
      <c r="G621" s="107">
        <v>59300.75</v>
      </c>
      <c r="H621" s="105"/>
      <c r="I621" s="72" t="s">
        <v>784</v>
      </c>
      <c r="J621" s="105"/>
      <c r="K621" s="147">
        <v>1</v>
      </c>
      <c r="L621" s="135">
        <v>0.8</v>
      </c>
      <c r="M621" s="72" t="s">
        <v>2156</v>
      </c>
    </row>
    <row r="622" spans="1:13" ht="15" customHeight="1">
      <c r="A622" s="68" t="s">
        <v>1422</v>
      </c>
      <c r="B622" s="109" t="s">
        <v>228</v>
      </c>
      <c r="C622" s="103"/>
      <c r="D622" s="142">
        <v>4.6562000000000001</v>
      </c>
      <c r="E622" s="140">
        <v>9.2899999999999991</v>
      </c>
      <c r="F622" s="133">
        <f t="shared" si="10"/>
        <v>0</v>
      </c>
      <c r="G622" s="107">
        <v>119529.27</v>
      </c>
      <c r="H622" s="105"/>
      <c r="I622" s="72" t="s">
        <v>784</v>
      </c>
      <c r="J622" s="105"/>
      <c r="K622" s="147">
        <v>1</v>
      </c>
      <c r="L622" s="135">
        <v>0.8</v>
      </c>
      <c r="M622" s="72" t="s">
        <v>2156</v>
      </c>
    </row>
    <row r="623" spans="1:13" s="66" customFormat="1" ht="15" customHeight="1">
      <c r="A623" s="68" t="s">
        <v>1423</v>
      </c>
      <c r="B623" s="109" t="s">
        <v>229</v>
      </c>
      <c r="C623" s="103"/>
      <c r="D623" s="142">
        <v>0.78969999999999996</v>
      </c>
      <c r="E623" s="140">
        <v>2.67</v>
      </c>
      <c r="F623" s="133">
        <f t="shared" si="10"/>
        <v>0</v>
      </c>
      <c r="G623" s="107">
        <v>30000</v>
      </c>
      <c r="H623" s="105"/>
      <c r="I623" s="72" t="s">
        <v>784</v>
      </c>
      <c r="J623" s="105"/>
      <c r="K623" s="147">
        <v>1</v>
      </c>
      <c r="L623" s="135">
        <v>0.8</v>
      </c>
      <c r="M623" s="72" t="s">
        <v>2156</v>
      </c>
    </row>
    <row r="624" spans="1:13" ht="15" customHeight="1">
      <c r="A624" s="68" t="s">
        <v>1424</v>
      </c>
      <c r="B624" s="109" t="s">
        <v>229</v>
      </c>
      <c r="C624" s="103"/>
      <c r="D624" s="142">
        <v>1.0061</v>
      </c>
      <c r="E624" s="140">
        <v>3.6</v>
      </c>
      <c r="F624" s="133">
        <f t="shared" si="10"/>
        <v>0</v>
      </c>
      <c r="G624" s="107">
        <v>30050.55</v>
      </c>
      <c r="H624" s="105"/>
      <c r="I624" s="72" t="s">
        <v>784</v>
      </c>
      <c r="J624" s="105"/>
      <c r="K624" s="147">
        <v>1</v>
      </c>
      <c r="L624" s="135">
        <v>0.8</v>
      </c>
      <c r="M624" s="72" t="s">
        <v>2156</v>
      </c>
    </row>
    <row r="625" spans="1:13" ht="15" customHeight="1">
      <c r="A625" s="68" t="s">
        <v>1425</v>
      </c>
      <c r="B625" s="109" t="s">
        <v>229</v>
      </c>
      <c r="C625" s="103"/>
      <c r="D625" s="142">
        <v>2.3860999999999999</v>
      </c>
      <c r="E625" s="140">
        <v>4.74</v>
      </c>
      <c r="F625" s="133">
        <f t="shared" si="10"/>
        <v>0</v>
      </c>
      <c r="G625" s="107">
        <v>70382.16</v>
      </c>
      <c r="H625" s="105"/>
      <c r="I625" s="72" t="s">
        <v>784</v>
      </c>
      <c r="J625" s="105"/>
      <c r="K625" s="147">
        <v>1</v>
      </c>
      <c r="L625" s="135">
        <v>0.8</v>
      </c>
      <c r="M625" s="72" t="s">
        <v>2156</v>
      </c>
    </row>
    <row r="626" spans="1:13" ht="15" customHeight="1">
      <c r="A626" s="68" t="s">
        <v>1426</v>
      </c>
      <c r="B626" s="109" t="s">
        <v>229</v>
      </c>
      <c r="C626" s="103"/>
      <c r="D626" s="142">
        <v>3.7294999999999998</v>
      </c>
      <c r="E626" s="140">
        <v>10.27</v>
      </c>
      <c r="F626" s="133">
        <f t="shared" si="10"/>
        <v>0</v>
      </c>
      <c r="G626" s="107">
        <v>83012.42</v>
      </c>
      <c r="H626" s="105"/>
      <c r="I626" s="72" t="s">
        <v>784</v>
      </c>
      <c r="J626" s="105"/>
      <c r="K626" s="147">
        <v>1</v>
      </c>
      <c r="L626" s="135">
        <v>0.8</v>
      </c>
      <c r="M626" s="72" t="s">
        <v>2156</v>
      </c>
    </row>
    <row r="627" spans="1:13" s="66" customFormat="1" ht="15" customHeight="1">
      <c r="A627" s="68" t="s">
        <v>1427</v>
      </c>
      <c r="B627" s="109" t="s">
        <v>230</v>
      </c>
      <c r="C627" s="103"/>
      <c r="D627" s="142">
        <v>0.86429999999999996</v>
      </c>
      <c r="E627" s="140">
        <v>3.13</v>
      </c>
      <c r="F627" s="133">
        <f t="shared" si="10"/>
        <v>0</v>
      </c>
      <c r="G627" s="107">
        <v>30000</v>
      </c>
      <c r="H627" s="105"/>
      <c r="I627" s="72" t="s">
        <v>784</v>
      </c>
      <c r="J627" s="105"/>
      <c r="K627" s="147">
        <v>1</v>
      </c>
      <c r="L627" s="135">
        <v>0.8</v>
      </c>
      <c r="M627" s="72" t="s">
        <v>2156</v>
      </c>
    </row>
    <row r="628" spans="1:13" ht="15" customHeight="1">
      <c r="A628" s="68" t="s">
        <v>1428</v>
      </c>
      <c r="B628" s="109" t="s">
        <v>230</v>
      </c>
      <c r="C628" s="103"/>
      <c r="D628" s="142">
        <v>1.1475</v>
      </c>
      <c r="E628" s="140">
        <v>3.99</v>
      </c>
      <c r="F628" s="133">
        <f t="shared" si="10"/>
        <v>0</v>
      </c>
      <c r="G628" s="107">
        <v>31522.400000000001</v>
      </c>
      <c r="H628" s="105"/>
      <c r="I628" s="72" t="s">
        <v>784</v>
      </c>
      <c r="J628" s="105"/>
      <c r="K628" s="147">
        <v>1</v>
      </c>
      <c r="L628" s="135">
        <v>0.8</v>
      </c>
      <c r="M628" s="72" t="s">
        <v>2156</v>
      </c>
    </row>
    <row r="629" spans="1:13" ht="15" customHeight="1">
      <c r="A629" s="68" t="s">
        <v>1429</v>
      </c>
      <c r="B629" s="109" t="s">
        <v>230</v>
      </c>
      <c r="C629" s="103"/>
      <c r="D629" s="142">
        <v>1.8528</v>
      </c>
      <c r="E629" s="140">
        <v>7.2</v>
      </c>
      <c r="F629" s="133">
        <f t="shared" si="10"/>
        <v>0</v>
      </c>
      <c r="G629" s="107">
        <v>43778.07</v>
      </c>
      <c r="H629" s="105"/>
      <c r="I629" s="72" t="s">
        <v>784</v>
      </c>
      <c r="J629" s="105"/>
      <c r="K629" s="147">
        <v>1</v>
      </c>
      <c r="L629" s="135">
        <v>0.8</v>
      </c>
      <c r="M629" s="72" t="s">
        <v>2156</v>
      </c>
    </row>
    <row r="630" spans="1:13" ht="15" customHeight="1">
      <c r="A630" s="68" t="s">
        <v>1430</v>
      </c>
      <c r="B630" s="109" t="s">
        <v>230</v>
      </c>
      <c r="C630" s="103"/>
      <c r="D630" s="142">
        <v>4.4298999999999999</v>
      </c>
      <c r="E630" s="140">
        <v>10.53</v>
      </c>
      <c r="F630" s="133">
        <f t="shared" si="10"/>
        <v>0</v>
      </c>
      <c r="G630" s="107">
        <v>124001.64</v>
      </c>
      <c r="H630" s="105"/>
      <c r="I630" s="72" t="s">
        <v>784</v>
      </c>
      <c r="J630" s="105"/>
      <c r="K630" s="147">
        <v>1</v>
      </c>
      <c r="L630" s="135">
        <v>0.8</v>
      </c>
      <c r="M630" s="72" t="s">
        <v>2156</v>
      </c>
    </row>
    <row r="631" spans="1:13" s="66" customFormat="1" ht="15" customHeight="1">
      <c r="A631" s="68" t="s">
        <v>1431</v>
      </c>
      <c r="B631" s="109" t="s">
        <v>231</v>
      </c>
      <c r="C631" s="103"/>
      <c r="D631" s="142">
        <v>1.3668</v>
      </c>
      <c r="E631" s="140">
        <v>1.93</v>
      </c>
      <c r="F631" s="133">
        <f t="shared" si="10"/>
        <v>0</v>
      </c>
      <c r="G631" s="107">
        <v>30000</v>
      </c>
      <c r="H631" s="105"/>
      <c r="I631" s="72" t="s">
        <v>784</v>
      </c>
      <c r="J631" s="105"/>
      <c r="K631" s="147">
        <v>1</v>
      </c>
      <c r="L631" s="135">
        <v>0.8</v>
      </c>
      <c r="M631" s="72" t="s">
        <v>2156</v>
      </c>
    </row>
    <row r="632" spans="1:13" ht="15" customHeight="1">
      <c r="A632" s="68" t="s">
        <v>1432</v>
      </c>
      <c r="B632" s="109" t="s">
        <v>231</v>
      </c>
      <c r="C632" s="103"/>
      <c r="D632" s="142">
        <v>1.5154000000000001</v>
      </c>
      <c r="E632" s="140">
        <v>3.46</v>
      </c>
      <c r="F632" s="133">
        <f t="shared" si="10"/>
        <v>0</v>
      </c>
      <c r="G632" s="107">
        <v>41877.67</v>
      </c>
      <c r="H632" s="105"/>
      <c r="I632" s="72" t="s">
        <v>784</v>
      </c>
      <c r="J632" s="105"/>
      <c r="K632" s="147">
        <v>1</v>
      </c>
      <c r="L632" s="135">
        <v>0.8</v>
      </c>
      <c r="M632" s="72" t="s">
        <v>2156</v>
      </c>
    </row>
    <row r="633" spans="1:13" ht="15" customHeight="1">
      <c r="A633" s="68" t="s">
        <v>1433</v>
      </c>
      <c r="B633" s="109" t="s">
        <v>231</v>
      </c>
      <c r="C633" s="103"/>
      <c r="D633" s="142">
        <v>2.3582000000000001</v>
      </c>
      <c r="E633" s="140">
        <v>4.95</v>
      </c>
      <c r="F633" s="133">
        <f t="shared" si="10"/>
        <v>0</v>
      </c>
      <c r="G633" s="107">
        <v>62327.11</v>
      </c>
      <c r="H633" s="105"/>
      <c r="I633" s="72" t="s">
        <v>784</v>
      </c>
      <c r="J633" s="105"/>
      <c r="K633" s="147">
        <v>1</v>
      </c>
      <c r="L633" s="135">
        <v>0.8</v>
      </c>
      <c r="M633" s="72" t="s">
        <v>2156</v>
      </c>
    </row>
    <row r="634" spans="1:13" ht="15" customHeight="1">
      <c r="A634" s="68" t="s">
        <v>1434</v>
      </c>
      <c r="B634" s="109" t="s">
        <v>231</v>
      </c>
      <c r="C634" s="103"/>
      <c r="D634" s="142">
        <v>4.3929</v>
      </c>
      <c r="E634" s="140">
        <v>11.34</v>
      </c>
      <c r="F634" s="133">
        <f t="shared" si="10"/>
        <v>0</v>
      </c>
      <c r="G634" s="107">
        <v>97696.66</v>
      </c>
      <c r="H634" s="105"/>
      <c r="I634" s="72" t="s">
        <v>784</v>
      </c>
      <c r="J634" s="105"/>
      <c r="K634" s="147">
        <v>1</v>
      </c>
      <c r="L634" s="135">
        <v>0.8</v>
      </c>
      <c r="M634" s="72" t="s">
        <v>2156</v>
      </c>
    </row>
    <row r="635" spans="1:13" s="66" customFormat="1" ht="15" customHeight="1">
      <c r="A635" s="68" t="s">
        <v>1435</v>
      </c>
      <c r="B635" s="109" t="s">
        <v>354</v>
      </c>
      <c r="C635" s="103"/>
      <c r="D635" s="142">
        <v>1.2758</v>
      </c>
      <c r="E635" s="140">
        <v>2.17</v>
      </c>
      <c r="F635" s="133">
        <f t="shared" si="10"/>
        <v>0</v>
      </c>
      <c r="G635" s="107">
        <v>30000</v>
      </c>
      <c r="H635" s="105"/>
      <c r="I635" s="72" t="s">
        <v>784</v>
      </c>
      <c r="J635" s="105"/>
      <c r="K635" s="147">
        <v>1</v>
      </c>
      <c r="L635" s="135">
        <v>0.8</v>
      </c>
      <c r="M635" s="72" t="s">
        <v>2156</v>
      </c>
    </row>
    <row r="636" spans="1:13" ht="15" customHeight="1">
      <c r="A636" s="68" t="s">
        <v>1436</v>
      </c>
      <c r="B636" s="109" t="s">
        <v>354</v>
      </c>
      <c r="C636" s="103"/>
      <c r="D636" s="142">
        <v>1.8838999999999999</v>
      </c>
      <c r="E636" s="140">
        <v>2.31</v>
      </c>
      <c r="F636" s="133">
        <f t="shared" si="10"/>
        <v>0</v>
      </c>
      <c r="G636" s="107">
        <v>45540.43</v>
      </c>
      <c r="H636" s="105"/>
      <c r="I636" s="72" t="s">
        <v>784</v>
      </c>
      <c r="J636" s="105"/>
      <c r="K636" s="147">
        <v>1</v>
      </c>
      <c r="L636" s="135">
        <v>0.8</v>
      </c>
      <c r="M636" s="72" t="s">
        <v>2156</v>
      </c>
    </row>
    <row r="637" spans="1:13" ht="15" customHeight="1">
      <c r="A637" s="68" t="s">
        <v>1437</v>
      </c>
      <c r="B637" s="109" t="s">
        <v>354</v>
      </c>
      <c r="C637" s="103"/>
      <c r="D637" s="142">
        <v>4.3723999999999998</v>
      </c>
      <c r="E637" s="140">
        <v>5.61</v>
      </c>
      <c r="F637" s="133">
        <f t="shared" si="10"/>
        <v>0</v>
      </c>
      <c r="G637" s="107">
        <v>114970.7</v>
      </c>
      <c r="H637" s="105"/>
      <c r="I637" s="72" t="s">
        <v>784</v>
      </c>
      <c r="J637" s="105"/>
      <c r="K637" s="147">
        <v>1</v>
      </c>
      <c r="L637" s="135">
        <v>0.8</v>
      </c>
      <c r="M637" s="72" t="s">
        <v>2156</v>
      </c>
    </row>
    <row r="638" spans="1:13" ht="15" customHeight="1">
      <c r="A638" s="68" t="s">
        <v>1438</v>
      </c>
      <c r="B638" s="109" t="s">
        <v>354</v>
      </c>
      <c r="C638" s="103"/>
      <c r="D638" s="142">
        <v>7.6420000000000003</v>
      </c>
      <c r="E638" s="140">
        <v>11.85</v>
      </c>
      <c r="F638" s="133">
        <f t="shared" si="10"/>
        <v>0</v>
      </c>
      <c r="G638" s="107">
        <v>248757.68</v>
      </c>
      <c r="H638" s="105"/>
      <c r="I638" s="72" t="s">
        <v>784</v>
      </c>
      <c r="J638" s="105"/>
      <c r="K638" s="147">
        <v>1</v>
      </c>
      <c r="L638" s="135">
        <v>0.8</v>
      </c>
      <c r="M638" s="72" t="s">
        <v>2156</v>
      </c>
    </row>
    <row r="639" spans="1:13" s="66" customFormat="1" ht="15" customHeight="1">
      <c r="A639" s="68" t="s">
        <v>1439</v>
      </c>
      <c r="B639" s="109" t="s">
        <v>232</v>
      </c>
      <c r="C639" s="103"/>
      <c r="D639" s="142">
        <v>1.8564000000000001</v>
      </c>
      <c r="E639" s="140">
        <v>1.19</v>
      </c>
      <c r="F639" s="133">
        <f t="shared" si="10"/>
        <v>0</v>
      </c>
      <c r="G639" s="107">
        <v>34049.089999999997</v>
      </c>
      <c r="H639" s="105"/>
      <c r="I639" s="72" t="s">
        <v>784</v>
      </c>
      <c r="J639" s="105"/>
      <c r="K639" s="147">
        <v>1</v>
      </c>
      <c r="L639" s="135">
        <v>0.8</v>
      </c>
      <c r="M639" s="72" t="s">
        <v>2156</v>
      </c>
    </row>
    <row r="640" spans="1:13" ht="15" customHeight="1">
      <c r="A640" s="68" t="s">
        <v>1440</v>
      </c>
      <c r="B640" s="109" t="s">
        <v>232</v>
      </c>
      <c r="C640" s="103"/>
      <c r="D640" s="142">
        <v>2.1560000000000001</v>
      </c>
      <c r="E640" s="140">
        <v>1.55</v>
      </c>
      <c r="F640" s="133">
        <f t="shared" si="10"/>
        <v>0</v>
      </c>
      <c r="G640" s="107">
        <v>43274.76</v>
      </c>
      <c r="H640" s="105"/>
      <c r="I640" s="72" t="s">
        <v>784</v>
      </c>
      <c r="J640" s="105"/>
      <c r="K640" s="147">
        <v>1</v>
      </c>
      <c r="L640" s="135">
        <v>0.8</v>
      </c>
      <c r="M640" s="72" t="s">
        <v>2156</v>
      </c>
    </row>
    <row r="641" spans="1:13" ht="15" customHeight="1">
      <c r="A641" s="68" t="s">
        <v>1441</v>
      </c>
      <c r="B641" s="109" t="s">
        <v>232</v>
      </c>
      <c r="C641" s="103"/>
      <c r="D641" s="142">
        <v>2.8332000000000002</v>
      </c>
      <c r="E641" s="140">
        <v>3.39</v>
      </c>
      <c r="F641" s="133">
        <f t="shared" si="10"/>
        <v>0</v>
      </c>
      <c r="G641" s="107">
        <v>54156</v>
      </c>
      <c r="H641" s="105"/>
      <c r="I641" s="72" t="s">
        <v>784</v>
      </c>
      <c r="J641" s="105"/>
      <c r="K641" s="147">
        <v>1</v>
      </c>
      <c r="L641" s="135">
        <v>0.8</v>
      </c>
      <c r="M641" s="72" t="s">
        <v>2156</v>
      </c>
    </row>
    <row r="642" spans="1:13" ht="15" customHeight="1">
      <c r="A642" s="68" t="s">
        <v>1442</v>
      </c>
      <c r="B642" s="109" t="s">
        <v>232</v>
      </c>
      <c r="C642" s="103"/>
      <c r="D642" s="142">
        <v>4.4832000000000001</v>
      </c>
      <c r="E642" s="140">
        <v>8.43</v>
      </c>
      <c r="F642" s="133">
        <f t="shared" si="10"/>
        <v>0</v>
      </c>
      <c r="G642" s="107">
        <v>99696.19</v>
      </c>
      <c r="H642" s="105"/>
      <c r="I642" s="72" t="s">
        <v>784</v>
      </c>
      <c r="J642" s="105"/>
      <c r="K642" s="147">
        <v>1</v>
      </c>
      <c r="L642" s="135">
        <v>0.8</v>
      </c>
      <c r="M642" s="72" t="s">
        <v>2156</v>
      </c>
    </row>
    <row r="643" spans="1:13" s="66" customFormat="1" ht="15" customHeight="1">
      <c r="A643" s="68" t="s">
        <v>1443</v>
      </c>
      <c r="B643" s="109" t="s">
        <v>233</v>
      </c>
      <c r="C643" s="103"/>
      <c r="D643" s="142">
        <v>1.6883999999999999</v>
      </c>
      <c r="E643" s="140">
        <v>3.44</v>
      </c>
      <c r="F643" s="133">
        <f t="shared" si="10"/>
        <v>0</v>
      </c>
      <c r="G643" s="107">
        <v>30000</v>
      </c>
      <c r="H643" s="105"/>
      <c r="I643" s="72" t="s">
        <v>784</v>
      </c>
      <c r="J643" s="105"/>
      <c r="K643" s="147">
        <v>1</v>
      </c>
      <c r="L643" s="135">
        <v>0.8</v>
      </c>
      <c r="M643" s="72" t="s">
        <v>2156</v>
      </c>
    </row>
    <row r="644" spans="1:13" ht="15" customHeight="1">
      <c r="A644" s="68" t="s">
        <v>1444</v>
      </c>
      <c r="B644" s="109" t="s">
        <v>233</v>
      </c>
      <c r="C644" s="103"/>
      <c r="D644" s="142">
        <v>2.0929000000000002</v>
      </c>
      <c r="E644" s="140">
        <v>3.44</v>
      </c>
      <c r="F644" s="133">
        <f t="shared" si="10"/>
        <v>0</v>
      </c>
      <c r="G644" s="107">
        <v>40788.99</v>
      </c>
      <c r="H644" s="105"/>
      <c r="I644" s="72" t="s">
        <v>784</v>
      </c>
      <c r="J644" s="105"/>
      <c r="K644" s="147">
        <v>1</v>
      </c>
      <c r="L644" s="135">
        <v>0.8</v>
      </c>
      <c r="M644" s="72" t="s">
        <v>2156</v>
      </c>
    </row>
    <row r="645" spans="1:13" ht="15" customHeight="1">
      <c r="A645" s="68" t="s">
        <v>1445</v>
      </c>
      <c r="B645" s="109" t="s">
        <v>233</v>
      </c>
      <c r="C645" s="103"/>
      <c r="D645" s="142">
        <v>2.9689999999999999</v>
      </c>
      <c r="E645" s="140">
        <v>6.98</v>
      </c>
      <c r="F645" s="133">
        <f t="shared" si="10"/>
        <v>0</v>
      </c>
      <c r="G645" s="107">
        <v>54267.16</v>
      </c>
      <c r="H645" s="105"/>
      <c r="I645" s="72" t="s">
        <v>784</v>
      </c>
      <c r="J645" s="105"/>
      <c r="K645" s="147">
        <v>1</v>
      </c>
      <c r="L645" s="135">
        <v>0.8</v>
      </c>
      <c r="M645" s="72" t="s">
        <v>2156</v>
      </c>
    </row>
    <row r="646" spans="1:13" ht="15" customHeight="1">
      <c r="A646" s="68" t="s">
        <v>1446</v>
      </c>
      <c r="B646" s="109" t="s">
        <v>233</v>
      </c>
      <c r="C646" s="103"/>
      <c r="D646" s="142">
        <v>4.9500999999999999</v>
      </c>
      <c r="E646" s="140">
        <v>8.56</v>
      </c>
      <c r="F646" s="133">
        <f t="shared" si="10"/>
        <v>0</v>
      </c>
      <c r="G646" s="107">
        <v>122398.87</v>
      </c>
      <c r="H646" s="105"/>
      <c r="I646" s="72" t="s">
        <v>784</v>
      </c>
      <c r="J646" s="105"/>
      <c r="K646" s="147">
        <v>1</v>
      </c>
      <c r="L646" s="135">
        <v>0.8</v>
      </c>
      <c r="M646" s="72" t="s">
        <v>2156</v>
      </c>
    </row>
    <row r="647" spans="1:13" s="66" customFormat="1" ht="15" customHeight="1">
      <c r="A647" s="68" t="s">
        <v>1447</v>
      </c>
      <c r="B647" s="109" t="s">
        <v>234</v>
      </c>
      <c r="C647" s="103"/>
      <c r="D647" s="142">
        <v>1.5891999999999999</v>
      </c>
      <c r="E647" s="140">
        <v>1.36</v>
      </c>
      <c r="F647" s="133">
        <f t="shared" si="10"/>
        <v>0</v>
      </c>
      <c r="G647" s="107">
        <v>30000</v>
      </c>
      <c r="H647" s="105"/>
      <c r="I647" s="72" t="s">
        <v>784</v>
      </c>
      <c r="J647" s="105"/>
      <c r="K647" s="147">
        <v>1</v>
      </c>
      <c r="L647" s="135">
        <v>0.8</v>
      </c>
      <c r="M647" s="72" t="s">
        <v>2156</v>
      </c>
    </row>
    <row r="648" spans="1:13" ht="15" customHeight="1">
      <c r="A648" s="68" t="s">
        <v>1448</v>
      </c>
      <c r="B648" s="109" t="s">
        <v>234</v>
      </c>
      <c r="C648" s="103"/>
      <c r="D648" s="142">
        <v>1.8013999999999999</v>
      </c>
      <c r="E648" s="140">
        <v>1.7</v>
      </c>
      <c r="F648" s="133">
        <f t="shared" si="10"/>
        <v>0</v>
      </c>
      <c r="G648" s="107">
        <v>32640.27</v>
      </c>
      <c r="H648" s="105"/>
      <c r="I648" s="72" t="s">
        <v>784</v>
      </c>
      <c r="J648" s="105"/>
      <c r="K648" s="147">
        <v>1</v>
      </c>
      <c r="L648" s="135">
        <v>0.8</v>
      </c>
      <c r="M648" s="72" t="s">
        <v>2156</v>
      </c>
    </row>
    <row r="649" spans="1:13" ht="15" customHeight="1">
      <c r="A649" s="68" t="s">
        <v>1449</v>
      </c>
      <c r="B649" s="109" t="s">
        <v>234</v>
      </c>
      <c r="C649" s="103"/>
      <c r="D649" s="142">
        <v>2.8475000000000001</v>
      </c>
      <c r="E649" s="140">
        <v>3.04</v>
      </c>
      <c r="F649" s="133">
        <f t="shared" si="10"/>
        <v>0</v>
      </c>
      <c r="G649" s="107">
        <v>84430.55</v>
      </c>
      <c r="H649" s="105"/>
      <c r="I649" s="72" t="s">
        <v>784</v>
      </c>
      <c r="J649" s="105"/>
      <c r="K649" s="147">
        <v>1</v>
      </c>
      <c r="L649" s="135">
        <v>0.8</v>
      </c>
      <c r="M649" s="72" t="s">
        <v>2156</v>
      </c>
    </row>
    <row r="650" spans="1:13" ht="15" customHeight="1">
      <c r="A650" s="68" t="s">
        <v>1450</v>
      </c>
      <c r="B650" s="109" t="s">
        <v>234</v>
      </c>
      <c r="C650" s="103"/>
      <c r="D650" s="142">
        <v>4.3868</v>
      </c>
      <c r="E650" s="140">
        <v>8.18</v>
      </c>
      <c r="F650" s="133">
        <f t="shared" si="10"/>
        <v>0</v>
      </c>
      <c r="G650" s="107">
        <v>97562.02</v>
      </c>
      <c r="H650" s="105"/>
      <c r="I650" s="72" t="s">
        <v>784</v>
      </c>
      <c r="J650" s="105"/>
      <c r="K650" s="147">
        <v>1</v>
      </c>
      <c r="L650" s="135">
        <v>0.8</v>
      </c>
      <c r="M650" s="72" t="s">
        <v>2156</v>
      </c>
    </row>
    <row r="651" spans="1:13" s="66" customFormat="1" ht="15" customHeight="1">
      <c r="A651" s="68" t="s">
        <v>1451</v>
      </c>
      <c r="B651" s="109" t="s">
        <v>235</v>
      </c>
      <c r="C651" s="103"/>
      <c r="D651" s="142">
        <v>2.5884999999999998</v>
      </c>
      <c r="E651" s="140">
        <v>1.71</v>
      </c>
      <c r="F651" s="133">
        <f t="shared" si="10"/>
        <v>0</v>
      </c>
      <c r="G651" s="107">
        <v>54634.65</v>
      </c>
      <c r="H651" s="105"/>
      <c r="I651" s="72" t="s">
        <v>784</v>
      </c>
      <c r="J651" s="105"/>
      <c r="K651" s="147">
        <v>1</v>
      </c>
      <c r="L651" s="135">
        <v>0.8</v>
      </c>
      <c r="M651" s="72" t="s">
        <v>2156</v>
      </c>
    </row>
    <row r="652" spans="1:13" ht="15" customHeight="1">
      <c r="A652" s="68" t="s">
        <v>1452</v>
      </c>
      <c r="B652" s="109" t="s">
        <v>235</v>
      </c>
      <c r="C652" s="103"/>
      <c r="D652" s="142">
        <v>2.9253</v>
      </c>
      <c r="E652" s="140">
        <v>2.95</v>
      </c>
      <c r="F652" s="133">
        <f t="shared" si="10"/>
        <v>0</v>
      </c>
      <c r="G652" s="107">
        <v>59615.06</v>
      </c>
      <c r="H652" s="105"/>
      <c r="I652" s="72" t="s">
        <v>784</v>
      </c>
      <c r="J652" s="105"/>
      <c r="K652" s="147">
        <v>1</v>
      </c>
      <c r="L652" s="135">
        <v>0.8</v>
      </c>
      <c r="M652" s="72" t="s">
        <v>2156</v>
      </c>
    </row>
    <row r="653" spans="1:13" ht="15" customHeight="1">
      <c r="A653" s="68" t="s">
        <v>1453</v>
      </c>
      <c r="B653" s="109" t="s">
        <v>235</v>
      </c>
      <c r="C653" s="103"/>
      <c r="D653" s="142">
        <v>3.3256000000000001</v>
      </c>
      <c r="E653" s="140">
        <v>5.05</v>
      </c>
      <c r="F653" s="133">
        <f t="shared" si="10"/>
        <v>0</v>
      </c>
      <c r="G653" s="107">
        <v>66602.69</v>
      </c>
      <c r="H653" s="105"/>
      <c r="I653" s="72" t="s">
        <v>784</v>
      </c>
      <c r="J653" s="105"/>
      <c r="K653" s="147">
        <v>1</v>
      </c>
      <c r="L653" s="135">
        <v>0.8</v>
      </c>
      <c r="M653" s="72" t="s">
        <v>2156</v>
      </c>
    </row>
    <row r="654" spans="1:13" ht="15" customHeight="1">
      <c r="A654" s="68" t="s">
        <v>1454</v>
      </c>
      <c r="B654" s="109" t="s">
        <v>235</v>
      </c>
      <c r="C654" s="103"/>
      <c r="D654" s="142">
        <v>4.8514999999999997</v>
      </c>
      <c r="E654" s="140">
        <v>7.4</v>
      </c>
      <c r="F654" s="133">
        <f t="shared" si="10"/>
        <v>0</v>
      </c>
      <c r="G654" s="107">
        <v>111099.12</v>
      </c>
      <c r="H654" s="105"/>
      <c r="I654" s="72" t="s">
        <v>784</v>
      </c>
      <c r="J654" s="105"/>
      <c r="K654" s="147">
        <v>1</v>
      </c>
      <c r="L654" s="135">
        <v>0.8</v>
      </c>
      <c r="M654" s="72" t="s">
        <v>2156</v>
      </c>
    </row>
    <row r="655" spans="1:13" s="66" customFormat="1" ht="15" customHeight="1">
      <c r="A655" s="68" t="s">
        <v>1455</v>
      </c>
      <c r="B655" s="109" t="s">
        <v>236</v>
      </c>
      <c r="C655" s="103"/>
      <c r="D655" s="142">
        <v>1.7085999999999999</v>
      </c>
      <c r="E655" s="140">
        <v>1.4</v>
      </c>
      <c r="F655" s="133">
        <f t="shared" si="10"/>
        <v>0</v>
      </c>
      <c r="G655" s="107">
        <v>35856.410000000003</v>
      </c>
      <c r="H655" s="105"/>
      <c r="I655" s="72" t="s">
        <v>784</v>
      </c>
      <c r="J655" s="105"/>
      <c r="K655" s="147">
        <v>1</v>
      </c>
      <c r="L655" s="135">
        <v>0.8</v>
      </c>
      <c r="M655" s="72" t="s">
        <v>2156</v>
      </c>
    </row>
    <row r="656" spans="1:13" ht="15" customHeight="1">
      <c r="A656" s="68" t="s">
        <v>1456</v>
      </c>
      <c r="B656" s="109" t="s">
        <v>236</v>
      </c>
      <c r="C656" s="103"/>
      <c r="D656" s="142">
        <v>1.7085999999999999</v>
      </c>
      <c r="E656" s="140">
        <v>1.69</v>
      </c>
      <c r="F656" s="133">
        <f t="shared" si="10"/>
        <v>0</v>
      </c>
      <c r="G656" s="107">
        <v>35856.410000000003</v>
      </c>
      <c r="H656" s="105"/>
      <c r="I656" s="72" t="s">
        <v>784</v>
      </c>
      <c r="J656" s="105"/>
      <c r="K656" s="147">
        <v>1</v>
      </c>
      <c r="L656" s="135">
        <v>0.8</v>
      </c>
      <c r="M656" s="72" t="s">
        <v>2156</v>
      </c>
    </row>
    <row r="657" spans="1:13" ht="15" customHeight="1">
      <c r="A657" s="68" t="s">
        <v>1457</v>
      </c>
      <c r="B657" s="109" t="s">
        <v>236</v>
      </c>
      <c r="C657" s="103"/>
      <c r="D657" s="142">
        <v>2.2949999999999999</v>
      </c>
      <c r="E657" s="140">
        <v>2.2200000000000002</v>
      </c>
      <c r="F657" s="133">
        <f t="shared" si="10"/>
        <v>0</v>
      </c>
      <c r="G657" s="107">
        <v>43174.9</v>
      </c>
      <c r="H657" s="105"/>
      <c r="I657" s="72" t="s">
        <v>784</v>
      </c>
      <c r="J657" s="105"/>
      <c r="K657" s="147">
        <v>1</v>
      </c>
      <c r="L657" s="135">
        <v>0.8</v>
      </c>
      <c r="M657" s="72" t="s">
        <v>2156</v>
      </c>
    </row>
    <row r="658" spans="1:13" ht="15" customHeight="1">
      <c r="A658" s="68" t="s">
        <v>1458</v>
      </c>
      <c r="B658" s="109" t="s">
        <v>236</v>
      </c>
      <c r="C658" s="103"/>
      <c r="D658" s="142">
        <v>3.8803999999999998</v>
      </c>
      <c r="E658" s="140">
        <v>7.04</v>
      </c>
      <c r="F658" s="133">
        <f t="shared" si="10"/>
        <v>0</v>
      </c>
      <c r="G658" s="107">
        <v>86352.62</v>
      </c>
      <c r="H658" s="105"/>
      <c r="I658" s="72" t="s">
        <v>784</v>
      </c>
      <c r="J658" s="105"/>
      <c r="K658" s="147">
        <v>1</v>
      </c>
      <c r="L658" s="135">
        <v>0.8</v>
      </c>
      <c r="M658" s="72" t="s">
        <v>2156</v>
      </c>
    </row>
    <row r="659" spans="1:13" s="66" customFormat="1" ht="15" customHeight="1">
      <c r="A659" s="68" t="s">
        <v>1459</v>
      </c>
      <c r="B659" s="109" t="s">
        <v>93</v>
      </c>
      <c r="C659" s="103"/>
      <c r="D659" s="142">
        <v>0.97150000000000003</v>
      </c>
      <c r="E659" s="140">
        <v>1.65</v>
      </c>
      <c r="F659" s="133">
        <f t="shared" si="10"/>
        <v>0</v>
      </c>
      <c r="G659" s="107">
        <v>30000</v>
      </c>
      <c r="H659" s="105"/>
      <c r="I659" s="72" t="s">
        <v>784</v>
      </c>
      <c r="J659" s="105"/>
      <c r="K659" s="147">
        <v>1</v>
      </c>
      <c r="L659" s="135">
        <v>0.8</v>
      </c>
      <c r="M659" s="72" t="s">
        <v>2156</v>
      </c>
    </row>
    <row r="660" spans="1:13" ht="15" customHeight="1">
      <c r="A660" s="68" t="s">
        <v>1460</v>
      </c>
      <c r="B660" s="109" t="s">
        <v>93</v>
      </c>
      <c r="C660" s="103"/>
      <c r="D660" s="142">
        <v>1.0933999999999999</v>
      </c>
      <c r="E660" s="140">
        <v>2.56</v>
      </c>
      <c r="F660" s="133">
        <f t="shared" si="10"/>
        <v>0</v>
      </c>
      <c r="G660" s="107">
        <v>30000</v>
      </c>
      <c r="H660" s="105"/>
      <c r="I660" s="72" t="s">
        <v>784</v>
      </c>
      <c r="J660" s="105"/>
      <c r="K660" s="147">
        <v>1</v>
      </c>
      <c r="L660" s="135">
        <v>0.8</v>
      </c>
      <c r="M660" s="72" t="s">
        <v>2156</v>
      </c>
    </row>
    <row r="661" spans="1:13" ht="15" customHeight="1">
      <c r="A661" s="68" t="s">
        <v>1461</v>
      </c>
      <c r="B661" s="109" t="s">
        <v>93</v>
      </c>
      <c r="C661" s="103"/>
      <c r="D661" s="142">
        <v>1.0933999999999999</v>
      </c>
      <c r="E661" s="140">
        <v>3.57</v>
      </c>
      <c r="F661" s="133">
        <f t="shared" si="10"/>
        <v>0</v>
      </c>
      <c r="G661" s="107">
        <v>31112.880000000001</v>
      </c>
      <c r="H661" s="105"/>
      <c r="I661" s="72" t="s">
        <v>784</v>
      </c>
      <c r="J661" s="105"/>
      <c r="K661" s="147">
        <v>1</v>
      </c>
      <c r="L661" s="135">
        <v>0.8</v>
      </c>
      <c r="M661" s="72" t="s">
        <v>2156</v>
      </c>
    </row>
    <row r="662" spans="1:13" ht="15" customHeight="1">
      <c r="A662" s="68" t="s">
        <v>1462</v>
      </c>
      <c r="B662" s="109" t="s">
        <v>93</v>
      </c>
      <c r="C662" s="103"/>
      <c r="D662" s="142">
        <v>1.6639999999999999</v>
      </c>
      <c r="E662" s="140">
        <v>5.33</v>
      </c>
      <c r="F662" s="133">
        <f t="shared" si="10"/>
        <v>0</v>
      </c>
      <c r="G662" s="107">
        <v>37298.21</v>
      </c>
      <c r="H662" s="105"/>
      <c r="I662" s="72" t="s">
        <v>784</v>
      </c>
      <c r="J662" s="105"/>
      <c r="K662" s="147">
        <v>1</v>
      </c>
      <c r="L662" s="135">
        <v>0.8</v>
      </c>
      <c r="M662" s="72" t="s">
        <v>2156</v>
      </c>
    </row>
    <row r="663" spans="1:13" s="66" customFormat="1" ht="15" customHeight="1">
      <c r="A663" s="68" t="s">
        <v>1463</v>
      </c>
      <c r="B663" s="109" t="s">
        <v>94</v>
      </c>
      <c r="C663" s="103"/>
      <c r="D663" s="142">
        <v>0.60289999999999999</v>
      </c>
      <c r="E663" s="140">
        <v>2.46</v>
      </c>
      <c r="F663" s="133">
        <f t="shared" si="10"/>
        <v>0</v>
      </c>
      <c r="G663" s="107">
        <v>30000</v>
      </c>
      <c r="H663" s="105"/>
      <c r="I663" s="72" t="s">
        <v>784</v>
      </c>
      <c r="J663" s="105"/>
      <c r="K663" s="147">
        <v>1</v>
      </c>
      <c r="L663" s="135">
        <v>0.8</v>
      </c>
      <c r="M663" s="72" t="s">
        <v>2156</v>
      </c>
    </row>
    <row r="664" spans="1:13" ht="15" customHeight="1">
      <c r="A664" s="68" t="s">
        <v>1464</v>
      </c>
      <c r="B664" s="109" t="s">
        <v>94</v>
      </c>
      <c r="C664" s="103"/>
      <c r="D664" s="142">
        <v>0.86609999999999998</v>
      </c>
      <c r="E664" s="140">
        <v>2.94</v>
      </c>
      <c r="F664" s="133">
        <f t="shared" si="10"/>
        <v>0</v>
      </c>
      <c r="G664" s="107">
        <v>30000</v>
      </c>
      <c r="H664" s="105"/>
      <c r="I664" s="72" t="s">
        <v>784</v>
      </c>
      <c r="J664" s="105"/>
      <c r="K664" s="147">
        <v>1</v>
      </c>
      <c r="L664" s="135">
        <v>0.8</v>
      </c>
      <c r="M664" s="72" t="s">
        <v>2156</v>
      </c>
    </row>
    <row r="665" spans="1:13" ht="15" customHeight="1">
      <c r="A665" s="68" t="s">
        <v>1465</v>
      </c>
      <c r="B665" s="109" t="s">
        <v>94</v>
      </c>
      <c r="C665" s="103"/>
      <c r="D665" s="142">
        <v>0.97389999999999999</v>
      </c>
      <c r="E665" s="140">
        <v>3.47</v>
      </c>
      <c r="F665" s="133">
        <f t="shared" si="10"/>
        <v>0</v>
      </c>
      <c r="G665" s="107">
        <v>30000</v>
      </c>
      <c r="H665" s="105"/>
      <c r="I665" s="72" t="s">
        <v>784</v>
      </c>
      <c r="J665" s="105"/>
      <c r="K665" s="147">
        <v>1</v>
      </c>
      <c r="L665" s="135">
        <v>0.8</v>
      </c>
      <c r="M665" s="72" t="s">
        <v>2156</v>
      </c>
    </row>
    <row r="666" spans="1:13" ht="15" customHeight="1">
      <c r="A666" s="68" t="s">
        <v>1466</v>
      </c>
      <c r="B666" s="109" t="s">
        <v>94</v>
      </c>
      <c r="C666" s="103"/>
      <c r="D666" s="142">
        <v>1.7170000000000001</v>
      </c>
      <c r="E666" s="140">
        <v>3.47</v>
      </c>
      <c r="F666" s="133">
        <f t="shared" si="10"/>
        <v>0</v>
      </c>
      <c r="G666" s="107">
        <v>30000</v>
      </c>
      <c r="H666" s="105"/>
      <c r="I666" s="72" t="s">
        <v>784</v>
      </c>
      <c r="J666" s="105"/>
      <c r="K666" s="147">
        <v>1</v>
      </c>
      <c r="L666" s="135">
        <v>0.8</v>
      </c>
      <c r="M666" s="72" t="s">
        <v>2156</v>
      </c>
    </row>
    <row r="667" spans="1:13" s="66" customFormat="1" ht="15" customHeight="1">
      <c r="A667" s="68" t="s">
        <v>1467</v>
      </c>
      <c r="B667" s="109" t="s">
        <v>237</v>
      </c>
      <c r="C667" s="103"/>
      <c r="D667" s="142">
        <v>0.87380000000000002</v>
      </c>
      <c r="E667" s="140">
        <v>1.85</v>
      </c>
      <c r="F667" s="133">
        <f t="shared" si="10"/>
        <v>0</v>
      </c>
      <c r="G667" s="107">
        <v>30000</v>
      </c>
      <c r="H667" s="105"/>
      <c r="I667" s="72" t="s">
        <v>784</v>
      </c>
      <c r="J667" s="105"/>
      <c r="K667" s="147">
        <v>1</v>
      </c>
      <c r="L667" s="135">
        <v>0.8</v>
      </c>
      <c r="M667" s="72" t="s">
        <v>2156</v>
      </c>
    </row>
    <row r="668" spans="1:13" ht="15" customHeight="1">
      <c r="A668" s="68" t="s">
        <v>1468</v>
      </c>
      <c r="B668" s="109" t="s">
        <v>237</v>
      </c>
      <c r="C668" s="103"/>
      <c r="D668" s="142">
        <v>0.95450000000000002</v>
      </c>
      <c r="E668" s="140">
        <v>2.5499999999999998</v>
      </c>
      <c r="F668" s="133">
        <f t="shared" si="10"/>
        <v>0</v>
      </c>
      <c r="G668" s="107">
        <v>33657.589999999997</v>
      </c>
      <c r="H668" s="105"/>
      <c r="I668" s="72" t="s">
        <v>784</v>
      </c>
      <c r="J668" s="105"/>
      <c r="K668" s="147">
        <v>1</v>
      </c>
      <c r="L668" s="135">
        <v>0.8</v>
      </c>
      <c r="M668" s="72" t="s">
        <v>2156</v>
      </c>
    </row>
    <row r="669" spans="1:13" ht="15" customHeight="1">
      <c r="A669" s="68" t="s">
        <v>1469</v>
      </c>
      <c r="B669" s="109" t="s">
        <v>237</v>
      </c>
      <c r="C669" s="103"/>
      <c r="D669" s="142">
        <v>1.2459</v>
      </c>
      <c r="E669" s="140">
        <v>3.88</v>
      </c>
      <c r="F669" s="133">
        <f t="shared" si="10"/>
        <v>0</v>
      </c>
      <c r="G669" s="107">
        <v>33657.589999999997</v>
      </c>
      <c r="H669" s="105"/>
      <c r="I669" s="72" t="s">
        <v>784</v>
      </c>
      <c r="J669" s="105"/>
      <c r="K669" s="147">
        <v>1</v>
      </c>
      <c r="L669" s="135">
        <v>0.8</v>
      </c>
      <c r="M669" s="72" t="s">
        <v>2156</v>
      </c>
    </row>
    <row r="670" spans="1:13" ht="15" customHeight="1">
      <c r="A670" s="68" t="s">
        <v>1470</v>
      </c>
      <c r="B670" s="109" t="s">
        <v>237</v>
      </c>
      <c r="C670" s="103"/>
      <c r="D670" s="142">
        <v>2.2564000000000002</v>
      </c>
      <c r="E670" s="140">
        <v>7.65</v>
      </c>
      <c r="F670" s="133">
        <f t="shared" si="10"/>
        <v>0</v>
      </c>
      <c r="G670" s="107">
        <v>50409.75</v>
      </c>
      <c r="H670" s="105"/>
      <c r="I670" s="72" t="s">
        <v>784</v>
      </c>
      <c r="J670" s="105"/>
      <c r="K670" s="147">
        <v>1</v>
      </c>
      <c r="L670" s="135">
        <v>0.8</v>
      </c>
      <c r="M670" s="72" t="s">
        <v>2156</v>
      </c>
    </row>
    <row r="671" spans="1:13" s="66" customFormat="1" ht="15" customHeight="1">
      <c r="A671" s="68" t="s">
        <v>1471</v>
      </c>
      <c r="B671" s="109" t="s">
        <v>238</v>
      </c>
      <c r="C671" s="103"/>
      <c r="D671" s="142">
        <v>1.1107</v>
      </c>
      <c r="E671" s="140">
        <v>2.71</v>
      </c>
      <c r="F671" s="133">
        <f t="shared" si="10"/>
        <v>0</v>
      </c>
      <c r="G671" s="107">
        <v>30000</v>
      </c>
      <c r="H671" s="105"/>
      <c r="I671" s="72" t="s">
        <v>774</v>
      </c>
      <c r="J671" s="105"/>
      <c r="K671" s="147">
        <v>1</v>
      </c>
      <c r="L671" s="135">
        <v>0.8</v>
      </c>
      <c r="M671" s="72" t="s">
        <v>2156</v>
      </c>
    </row>
    <row r="672" spans="1:13" ht="15" customHeight="1">
      <c r="A672" s="68" t="s">
        <v>1472</v>
      </c>
      <c r="B672" s="109" t="s">
        <v>238</v>
      </c>
      <c r="C672" s="103"/>
      <c r="D672" s="142">
        <v>1.2789999999999999</v>
      </c>
      <c r="E672" s="140">
        <v>3.53</v>
      </c>
      <c r="F672" s="133">
        <f t="shared" si="10"/>
        <v>0</v>
      </c>
      <c r="G672" s="107">
        <v>33032.07</v>
      </c>
      <c r="H672" s="105"/>
      <c r="I672" s="72" t="s">
        <v>774</v>
      </c>
      <c r="J672" s="105"/>
      <c r="K672" s="147">
        <v>1</v>
      </c>
      <c r="L672" s="135">
        <v>0.8</v>
      </c>
      <c r="M672" s="72" t="s">
        <v>2156</v>
      </c>
    </row>
    <row r="673" spans="1:13" ht="15" customHeight="1">
      <c r="A673" s="68" t="s">
        <v>1473</v>
      </c>
      <c r="B673" s="109" t="s">
        <v>238</v>
      </c>
      <c r="C673" s="103"/>
      <c r="D673" s="142">
        <v>2.0209999999999999</v>
      </c>
      <c r="E673" s="140">
        <v>7.23</v>
      </c>
      <c r="F673" s="133">
        <f t="shared" si="10"/>
        <v>0</v>
      </c>
      <c r="G673" s="107">
        <v>52448.29</v>
      </c>
      <c r="H673" s="105"/>
      <c r="I673" s="72" t="s">
        <v>774</v>
      </c>
      <c r="J673" s="105"/>
      <c r="K673" s="147">
        <v>1</v>
      </c>
      <c r="L673" s="135">
        <v>0.8</v>
      </c>
      <c r="M673" s="72" t="s">
        <v>2156</v>
      </c>
    </row>
    <row r="674" spans="1:13" ht="15" customHeight="1">
      <c r="A674" s="68" t="s">
        <v>1474</v>
      </c>
      <c r="B674" s="109" t="s">
        <v>238</v>
      </c>
      <c r="C674" s="103"/>
      <c r="D674" s="142">
        <v>2.7239</v>
      </c>
      <c r="E674" s="140">
        <v>9.2799999999999994</v>
      </c>
      <c r="F674" s="133">
        <f t="shared" si="10"/>
        <v>0</v>
      </c>
      <c r="G674" s="107">
        <v>60756.9</v>
      </c>
      <c r="H674" s="105"/>
      <c r="I674" s="72" t="s">
        <v>774</v>
      </c>
      <c r="J674" s="105"/>
      <c r="K674" s="147">
        <v>1</v>
      </c>
      <c r="L674" s="135">
        <v>0.8</v>
      </c>
      <c r="M674" s="72" t="s">
        <v>2156</v>
      </c>
    </row>
    <row r="675" spans="1:13" s="66" customFormat="1" ht="15" customHeight="1">
      <c r="A675" s="68" t="s">
        <v>1475</v>
      </c>
      <c r="B675" s="109" t="s">
        <v>239</v>
      </c>
      <c r="C675" s="103"/>
      <c r="D675" s="142">
        <v>0.61570000000000003</v>
      </c>
      <c r="E675" s="140">
        <v>2.5499999999999998</v>
      </c>
      <c r="F675" s="133">
        <f t="shared" ref="F675:F738" si="11">IF(I675="Mental Health and Substance Abuse",ROUND(E675,0),0)</f>
        <v>0</v>
      </c>
      <c r="G675" s="107">
        <v>30000</v>
      </c>
      <c r="H675" s="105"/>
      <c r="I675" s="72" t="s">
        <v>2216</v>
      </c>
      <c r="J675" s="105"/>
      <c r="K675" s="72">
        <v>1.31</v>
      </c>
      <c r="L675" s="135">
        <v>0.8</v>
      </c>
      <c r="M675" s="72" t="s">
        <v>2156</v>
      </c>
    </row>
    <row r="676" spans="1:13" ht="15" customHeight="1">
      <c r="A676" s="68" t="s">
        <v>1476</v>
      </c>
      <c r="B676" s="109" t="s">
        <v>239</v>
      </c>
      <c r="C676" s="103"/>
      <c r="D676" s="142">
        <v>1.0398000000000001</v>
      </c>
      <c r="E676" s="140">
        <v>4.07</v>
      </c>
      <c r="F676" s="133">
        <f t="shared" si="11"/>
        <v>0</v>
      </c>
      <c r="G676" s="107">
        <v>37885.01</v>
      </c>
      <c r="H676" s="105"/>
      <c r="I676" s="72" t="s">
        <v>2216</v>
      </c>
      <c r="J676" s="105"/>
      <c r="K676" s="72">
        <v>1.31</v>
      </c>
      <c r="L676" s="135">
        <v>0.8</v>
      </c>
      <c r="M676" s="72" t="s">
        <v>2156</v>
      </c>
    </row>
    <row r="677" spans="1:13" ht="15" customHeight="1">
      <c r="A677" s="68" t="s">
        <v>1477</v>
      </c>
      <c r="B677" s="109" t="s">
        <v>239</v>
      </c>
      <c r="C677" s="103"/>
      <c r="D677" s="142">
        <v>2.1501999999999999</v>
      </c>
      <c r="E677" s="140">
        <v>7.79</v>
      </c>
      <c r="F677" s="133">
        <f t="shared" si="11"/>
        <v>0</v>
      </c>
      <c r="G677" s="107">
        <v>71423.64</v>
      </c>
      <c r="H677" s="105"/>
      <c r="I677" s="72" t="s">
        <v>2216</v>
      </c>
      <c r="J677" s="105"/>
      <c r="K677" s="72">
        <v>1.31</v>
      </c>
      <c r="L677" s="135">
        <v>0.8</v>
      </c>
      <c r="M677" s="72" t="s">
        <v>2156</v>
      </c>
    </row>
    <row r="678" spans="1:13" ht="15" customHeight="1">
      <c r="A678" s="68" t="s">
        <v>1478</v>
      </c>
      <c r="B678" s="109" t="s">
        <v>239</v>
      </c>
      <c r="C678" s="103"/>
      <c r="D678" s="142">
        <v>2.2778</v>
      </c>
      <c r="E678" s="140">
        <v>8.32</v>
      </c>
      <c r="F678" s="133">
        <f t="shared" si="11"/>
        <v>0</v>
      </c>
      <c r="G678" s="107">
        <v>74462.789999999994</v>
      </c>
      <c r="H678" s="105"/>
      <c r="I678" s="72" t="s">
        <v>2216</v>
      </c>
      <c r="J678" s="105"/>
      <c r="K678" s="72">
        <v>1.31</v>
      </c>
      <c r="L678" s="135">
        <v>0.8</v>
      </c>
      <c r="M678" s="72" t="s">
        <v>2156</v>
      </c>
    </row>
    <row r="679" spans="1:13" s="66" customFormat="1" ht="15" customHeight="1">
      <c r="A679" s="68" t="s">
        <v>1479</v>
      </c>
      <c r="B679" s="109" t="s">
        <v>95</v>
      </c>
      <c r="C679" s="103"/>
      <c r="D679" s="142">
        <v>0.72970000000000002</v>
      </c>
      <c r="E679" s="140">
        <v>2.95</v>
      </c>
      <c r="F679" s="133">
        <f t="shared" si="11"/>
        <v>0</v>
      </c>
      <c r="G679" s="107">
        <v>30000</v>
      </c>
      <c r="H679" s="105"/>
      <c r="I679" s="72" t="s">
        <v>2216</v>
      </c>
      <c r="J679" s="105"/>
      <c r="K679" s="72">
        <v>1.31</v>
      </c>
      <c r="L679" s="135">
        <v>0.8</v>
      </c>
      <c r="M679" s="72" t="s">
        <v>2156</v>
      </c>
    </row>
    <row r="680" spans="1:13" ht="15" customHeight="1">
      <c r="A680" s="68" t="s">
        <v>1480</v>
      </c>
      <c r="B680" s="109" t="s">
        <v>95</v>
      </c>
      <c r="C680" s="103"/>
      <c r="D680" s="142">
        <v>1.1354</v>
      </c>
      <c r="E680" s="140">
        <v>4.1900000000000004</v>
      </c>
      <c r="F680" s="133">
        <f t="shared" si="11"/>
        <v>0</v>
      </c>
      <c r="G680" s="107">
        <v>32058.29</v>
      </c>
      <c r="H680" s="105"/>
      <c r="I680" s="72" t="s">
        <v>2216</v>
      </c>
      <c r="J680" s="105"/>
      <c r="K680" s="72">
        <v>1.31</v>
      </c>
      <c r="L680" s="135">
        <v>0.8</v>
      </c>
      <c r="M680" s="72" t="s">
        <v>2156</v>
      </c>
    </row>
    <row r="681" spans="1:13" ht="15" customHeight="1">
      <c r="A681" s="68" t="s">
        <v>1481</v>
      </c>
      <c r="B681" s="109" t="s">
        <v>95</v>
      </c>
      <c r="C681" s="103"/>
      <c r="D681" s="142">
        <v>1.9809000000000001</v>
      </c>
      <c r="E681" s="140">
        <v>5.33</v>
      </c>
      <c r="F681" s="133">
        <f t="shared" si="11"/>
        <v>0</v>
      </c>
      <c r="G681" s="107">
        <v>48111.08</v>
      </c>
      <c r="H681" s="105"/>
      <c r="I681" s="72" t="s">
        <v>2216</v>
      </c>
      <c r="J681" s="105"/>
      <c r="K681" s="72">
        <v>1.31</v>
      </c>
      <c r="L681" s="135">
        <v>0.8</v>
      </c>
      <c r="M681" s="72" t="s">
        <v>2156</v>
      </c>
    </row>
    <row r="682" spans="1:13" ht="15" customHeight="1">
      <c r="A682" s="68" t="s">
        <v>1482</v>
      </c>
      <c r="B682" s="109" t="s">
        <v>95</v>
      </c>
      <c r="C682" s="103"/>
      <c r="D682" s="142">
        <v>3.2999000000000001</v>
      </c>
      <c r="E682" s="140">
        <v>7.69</v>
      </c>
      <c r="F682" s="133">
        <f t="shared" si="11"/>
        <v>0</v>
      </c>
      <c r="G682" s="107">
        <v>83411.009999999995</v>
      </c>
      <c r="H682" s="105"/>
      <c r="I682" s="72" t="s">
        <v>2216</v>
      </c>
      <c r="J682" s="105"/>
      <c r="K682" s="72">
        <v>1.31</v>
      </c>
      <c r="L682" s="135">
        <v>0.8</v>
      </c>
      <c r="M682" s="72" t="s">
        <v>2156</v>
      </c>
    </row>
    <row r="683" spans="1:13" s="66" customFormat="1" ht="15" customHeight="1">
      <c r="A683" s="68" t="s">
        <v>1483</v>
      </c>
      <c r="B683" s="109" t="s">
        <v>240</v>
      </c>
      <c r="C683" s="103"/>
      <c r="D683" s="142">
        <v>0.92669999999999997</v>
      </c>
      <c r="E683" s="140">
        <v>1.97</v>
      </c>
      <c r="F683" s="133">
        <f t="shared" si="11"/>
        <v>0</v>
      </c>
      <c r="G683" s="107">
        <v>48797.24</v>
      </c>
      <c r="H683" s="105"/>
      <c r="I683" s="72" t="s">
        <v>784</v>
      </c>
      <c r="J683" s="105"/>
      <c r="K683" s="147">
        <v>1</v>
      </c>
      <c r="L683" s="135">
        <v>0.8</v>
      </c>
      <c r="M683" s="72" t="s">
        <v>2156</v>
      </c>
    </row>
    <row r="684" spans="1:13" ht="15" customHeight="1">
      <c r="A684" s="68" t="s">
        <v>1484</v>
      </c>
      <c r="B684" s="109" t="s">
        <v>240</v>
      </c>
      <c r="C684" s="103"/>
      <c r="D684" s="142">
        <v>1.1266</v>
      </c>
      <c r="E684" s="140">
        <v>2.71</v>
      </c>
      <c r="F684" s="133">
        <f t="shared" si="11"/>
        <v>0</v>
      </c>
      <c r="G684" s="107">
        <v>48797.24</v>
      </c>
      <c r="H684" s="105"/>
      <c r="I684" s="72" t="s">
        <v>784</v>
      </c>
      <c r="J684" s="105"/>
      <c r="K684" s="147">
        <v>1</v>
      </c>
      <c r="L684" s="135">
        <v>0.8</v>
      </c>
      <c r="M684" s="72" t="s">
        <v>2156</v>
      </c>
    </row>
    <row r="685" spans="1:13" ht="15" customHeight="1">
      <c r="A685" s="68" t="s">
        <v>1485</v>
      </c>
      <c r="B685" s="109" t="s">
        <v>240</v>
      </c>
      <c r="C685" s="103"/>
      <c r="D685" s="142">
        <v>1.4286000000000001</v>
      </c>
      <c r="E685" s="140">
        <v>4.8899999999999997</v>
      </c>
      <c r="F685" s="133">
        <f t="shared" si="11"/>
        <v>0</v>
      </c>
      <c r="G685" s="107">
        <v>48797.24</v>
      </c>
      <c r="H685" s="105"/>
      <c r="I685" s="72" t="s">
        <v>784</v>
      </c>
      <c r="J685" s="105"/>
      <c r="K685" s="147">
        <v>1</v>
      </c>
      <c r="L685" s="135">
        <v>0.8</v>
      </c>
      <c r="M685" s="72" t="s">
        <v>2156</v>
      </c>
    </row>
    <row r="686" spans="1:13" ht="15" customHeight="1">
      <c r="A686" s="68" t="s">
        <v>1486</v>
      </c>
      <c r="B686" s="109" t="s">
        <v>240</v>
      </c>
      <c r="C686" s="103"/>
      <c r="D686" s="142">
        <v>2.4876</v>
      </c>
      <c r="E686" s="140">
        <v>6.11</v>
      </c>
      <c r="F686" s="133">
        <f t="shared" si="11"/>
        <v>0</v>
      </c>
      <c r="G686" s="107">
        <v>61637.86</v>
      </c>
      <c r="H686" s="105"/>
      <c r="I686" s="72" t="s">
        <v>784</v>
      </c>
      <c r="J686" s="105"/>
      <c r="K686" s="147">
        <v>1</v>
      </c>
      <c r="L686" s="135">
        <v>0.8</v>
      </c>
      <c r="M686" s="72" t="s">
        <v>2156</v>
      </c>
    </row>
    <row r="687" spans="1:13" s="66" customFormat="1" ht="15" customHeight="1">
      <c r="A687" s="68" t="s">
        <v>1487</v>
      </c>
      <c r="B687" s="109" t="s">
        <v>241</v>
      </c>
      <c r="C687" s="103"/>
      <c r="D687" s="142">
        <v>0.63739999999999997</v>
      </c>
      <c r="E687" s="140">
        <v>2.4500000000000002</v>
      </c>
      <c r="F687" s="133">
        <f t="shared" si="11"/>
        <v>0</v>
      </c>
      <c r="G687" s="107">
        <v>30000</v>
      </c>
      <c r="H687" s="105"/>
      <c r="I687" s="72" t="s">
        <v>784</v>
      </c>
      <c r="J687" s="105"/>
      <c r="K687" s="147">
        <v>1</v>
      </c>
      <c r="L687" s="135">
        <v>0.8</v>
      </c>
      <c r="M687" s="72" t="s">
        <v>2156</v>
      </c>
    </row>
    <row r="688" spans="1:13" ht="15" customHeight="1">
      <c r="A688" s="68" t="s">
        <v>1488</v>
      </c>
      <c r="B688" s="109" t="s">
        <v>241</v>
      </c>
      <c r="C688" s="103"/>
      <c r="D688" s="142">
        <v>1.0801000000000001</v>
      </c>
      <c r="E688" s="140">
        <v>3.98</v>
      </c>
      <c r="F688" s="133">
        <f t="shared" si="11"/>
        <v>0</v>
      </c>
      <c r="G688" s="107">
        <v>30000</v>
      </c>
      <c r="H688" s="105"/>
      <c r="I688" s="72" t="s">
        <v>784</v>
      </c>
      <c r="J688" s="105"/>
      <c r="K688" s="147">
        <v>1</v>
      </c>
      <c r="L688" s="135">
        <v>0.8</v>
      </c>
      <c r="M688" s="72" t="s">
        <v>2156</v>
      </c>
    </row>
    <row r="689" spans="1:13" ht="15" customHeight="1">
      <c r="A689" s="68" t="s">
        <v>1489</v>
      </c>
      <c r="B689" s="109" t="s">
        <v>241</v>
      </c>
      <c r="C689" s="103"/>
      <c r="D689" s="142">
        <v>1.8214999999999999</v>
      </c>
      <c r="E689" s="140">
        <v>5.99</v>
      </c>
      <c r="F689" s="133">
        <f t="shared" si="11"/>
        <v>0</v>
      </c>
      <c r="G689" s="107">
        <v>48237.59</v>
      </c>
      <c r="H689" s="105"/>
      <c r="I689" s="72" t="s">
        <v>784</v>
      </c>
      <c r="J689" s="105"/>
      <c r="K689" s="147">
        <v>1</v>
      </c>
      <c r="L689" s="135">
        <v>0.8</v>
      </c>
      <c r="M689" s="72" t="s">
        <v>2156</v>
      </c>
    </row>
    <row r="690" spans="1:13" ht="15" customHeight="1">
      <c r="A690" s="68" t="s">
        <v>1490</v>
      </c>
      <c r="B690" s="109" t="s">
        <v>241</v>
      </c>
      <c r="C690" s="103"/>
      <c r="D690" s="142">
        <v>2.3441999999999998</v>
      </c>
      <c r="E690" s="140">
        <v>8.25</v>
      </c>
      <c r="F690" s="133">
        <f t="shared" si="11"/>
        <v>0</v>
      </c>
      <c r="G690" s="107">
        <v>52351.99</v>
      </c>
      <c r="H690" s="105"/>
      <c r="I690" s="72" t="s">
        <v>784</v>
      </c>
      <c r="J690" s="105"/>
      <c r="K690" s="147">
        <v>1</v>
      </c>
      <c r="L690" s="135">
        <v>0.8</v>
      </c>
      <c r="M690" s="72" t="s">
        <v>2156</v>
      </c>
    </row>
    <row r="691" spans="1:13" s="66" customFormat="1" ht="15" customHeight="1">
      <c r="A691" s="68" t="s">
        <v>1491</v>
      </c>
      <c r="B691" s="109" t="s">
        <v>242</v>
      </c>
      <c r="C691" s="103"/>
      <c r="D691" s="142">
        <v>0.65720000000000001</v>
      </c>
      <c r="E691" s="140">
        <v>1.87</v>
      </c>
      <c r="F691" s="133">
        <f t="shared" si="11"/>
        <v>0</v>
      </c>
      <c r="G691" s="107">
        <v>30000</v>
      </c>
      <c r="H691" s="105"/>
      <c r="I691" s="72" t="s">
        <v>2216</v>
      </c>
      <c r="J691" s="105"/>
      <c r="K691" s="72">
        <v>1.31</v>
      </c>
      <c r="L691" s="135">
        <v>0.8</v>
      </c>
      <c r="M691" s="72" t="s">
        <v>2156</v>
      </c>
    </row>
    <row r="692" spans="1:13" ht="15" customHeight="1">
      <c r="A692" s="68" t="s">
        <v>1492</v>
      </c>
      <c r="B692" s="109" t="s">
        <v>242</v>
      </c>
      <c r="C692" s="103"/>
      <c r="D692" s="142">
        <v>0.74319999999999997</v>
      </c>
      <c r="E692" s="140">
        <v>2.5099999999999998</v>
      </c>
      <c r="F692" s="133">
        <f t="shared" si="11"/>
        <v>0</v>
      </c>
      <c r="G692" s="107">
        <v>30000</v>
      </c>
      <c r="H692" s="105"/>
      <c r="I692" s="72" t="s">
        <v>2216</v>
      </c>
      <c r="J692" s="105"/>
      <c r="K692" s="72">
        <v>1.31</v>
      </c>
      <c r="L692" s="135">
        <v>0.8</v>
      </c>
      <c r="M692" s="72" t="s">
        <v>2156</v>
      </c>
    </row>
    <row r="693" spans="1:13" ht="15" customHeight="1">
      <c r="A693" s="68" t="s">
        <v>1493</v>
      </c>
      <c r="B693" s="109" t="s">
        <v>242</v>
      </c>
      <c r="C693" s="103"/>
      <c r="D693" s="142">
        <v>1.1774</v>
      </c>
      <c r="E693" s="140">
        <v>3.84</v>
      </c>
      <c r="F693" s="133">
        <f t="shared" si="11"/>
        <v>0</v>
      </c>
      <c r="G693" s="107">
        <v>35996.5</v>
      </c>
      <c r="H693" s="105"/>
      <c r="I693" s="72" t="s">
        <v>2216</v>
      </c>
      <c r="J693" s="105"/>
      <c r="K693" s="72">
        <v>1.31</v>
      </c>
      <c r="L693" s="135">
        <v>0.8</v>
      </c>
      <c r="M693" s="72" t="s">
        <v>2156</v>
      </c>
    </row>
    <row r="694" spans="1:13" ht="15" customHeight="1">
      <c r="A694" s="68" t="s">
        <v>1494</v>
      </c>
      <c r="B694" s="109" t="s">
        <v>242</v>
      </c>
      <c r="C694" s="103"/>
      <c r="D694" s="142">
        <v>2.4283000000000001</v>
      </c>
      <c r="E694" s="140">
        <v>7.23</v>
      </c>
      <c r="F694" s="133">
        <f t="shared" si="11"/>
        <v>0</v>
      </c>
      <c r="G694" s="107">
        <v>76484.73</v>
      </c>
      <c r="H694" s="105"/>
      <c r="I694" s="72" t="s">
        <v>2216</v>
      </c>
      <c r="J694" s="105"/>
      <c r="K694" s="72">
        <v>1.31</v>
      </c>
      <c r="L694" s="135">
        <v>0.8</v>
      </c>
      <c r="M694" s="72" t="s">
        <v>2156</v>
      </c>
    </row>
    <row r="695" spans="1:13" s="66" customFormat="1" ht="15" customHeight="1">
      <c r="A695" s="68" t="s">
        <v>1495</v>
      </c>
      <c r="B695" s="109" t="s">
        <v>243</v>
      </c>
      <c r="C695" s="103"/>
      <c r="D695" s="142">
        <v>1.8886000000000001</v>
      </c>
      <c r="E695" s="140">
        <v>3.35</v>
      </c>
      <c r="F695" s="133">
        <f t="shared" si="11"/>
        <v>0</v>
      </c>
      <c r="G695" s="107">
        <v>41372.31</v>
      </c>
      <c r="H695" s="105"/>
      <c r="I695" s="72" t="s">
        <v>785</v>
      </c>
      <c r="J695" s="105"/>
      <c r="K695" s="147">
        <v>1</v>
      </c>
      <c r="L695" s="135">
        <v>0.8</v>
      </c>
      <c r="M695" s="72" t="s">
        <v>2156</v>
      </c>
    </row>
    <row r="696" spans="1:13" ht="15" customHeight="1">
      <c r="A696" s="68" t="s">
        <v>1496</v>
      </c>
      <c r="B696" s="109" t="s">
        <v>243</v>
      </c>
      <c r="C696" s="103"/>
      <c r="D696" s="142">
        <v>2.3153000000000001</v>
      </c>
      <c r="E696" s="140">
        <v>4.92</v>
      </c>
      <c r="F696" s="133">
        <f t="shared" si="11"/>
        <v>0</v>
      </c>
      <c r="G696" s="107">
        <v>43499.97</v>
      </c>
      <c r="H696" s="105"/>
      <c r="I696" s="72" t="s">
        <v>785</v>
      </c>
      <c r="J696" s="105"/>
      <c r="K696" s="147">
        <v>1</v>
      </c>
      <c r="L696" s="135">
        <v>0.8</v>
      </c>
      <c r="M696" s="72" t="s">
        <v>2156</v>
      </c>
    </row>
    <row r="697" spans="1:13" ht="15" customHeight="1">
      <c r="A697" s="68" t="s">
        <v>1497</v>
      </c>
      <c r="B697" s="109" t="s">
        <v>243</v>
      </c>
      <c r="C697" s="103"/>
      <c r="D697" s="142">
        <v>3.1774</v>
      </c>
      <c r="E697" s="140">
        <v>6.57</v>
      </c>
      <c r="F697" s="133">
        <f t="shared" si="11"/>
        <v>0</v>
      </c>
      <c r="G697" s="107">
        <v>78577.97</v>
      </c>
      <c r="H697" s="105"/>
      <c r="I697" s="72" t="s">
        <v>785</v>
      </c>
      <c r="J697" s="105"/>
      <c r="K697" s="147">
        <v>1</v>
      </c>
      <c r="L697" s="135">
        <v>0.8</v>
      </c>
      <c r="M697" s="72" t="s">
        <v>2156</v>
      </c>
    </row>
    <row r="698" spans="1:13" ht="15" customHeight="1">
      <c r="A698" s="68" t="s">
        <v>1498</v>
      </c>
      <c r="B698" s="109" t="s">
        <v>243</v>
      </c>
      <c r="C698" s="103"/>
      <c r="D698" s="142">
        <v>6.1264000000000003</v>
      </c>
      <c r="E698" s="140">
        <v>17.61</v>
      </c>
      <c r="F698" s="133">
        <f t="shared" si="11"/>
        <v>0</v>
      </c>
      <c r="G698" s="107">
        <v>136065.89000000001</v>
      </c>
      <c r="H698" s="105"/>
      <c r="I698" s="72" t="s">
        <v>785</v>
      </c>
      <c r="J698" s="105"/>
      <c r="K698" s="147">
        <v>1</v>
      </c>
      <c r="L698" s="135">
        <v>0.8</v>
      </c>
      <c r="M698" s="72" t="s">
        <v>2156</v>
      </c>
    </row>
    <row r="699" spans="1:13" s="66" customFormat="1" ht="15" customHeight="1">
      <c r="A699" s="68" t="s">
        <v>1499</v>
      </c>
      <c r="B699" s="109" t="s">
        <v>96</v>
      </c>
      <c r="C699" s="103"/>
      <c r="D699" s="142">
        <v>3.0133000000000001</v>
      </c>
      <c r="E699" s="140">
        <v>2.19</v>
      </c>
      <c r="F699" s="133">
        <f t="shared" si="11"/>
        <v>0</v>
      </c>
      <c r="G699" s="107">
        <v>41392.5</v>
      </c>
      <c r="H699" s="105"/>
      <c r="I699" s="72" t="s">
        <v>770</v>
      </c>
      <c r="J699" s="105"/>
      <c r="K699" s="147">
        <v>1</v>
      </c>
      <c r="L699" s="135">
        <v>0.8</v>
      </c>
      <c r="M699" s="72" t="s">
        <v>2156</v>
      </c>
    </row>
    <row r="700" spans="1:13" ht="15" customHeight="1">
      <c r="A700" s="68" t="s">
        <v>1500</v>
      </c>
      <c r="B700" s="109" t="s">
        <v>96</v>
      </c>
      <c r="C700" s="103"/>
      <c r="D700" s="142">
        <v>3.0133000000000001</v>
      </c>
      <c r="E700" s="140">
        <v>2.19</v>
      </c>
      <c r="F700" s="133">
        <f t="shared" si="11"/>
        <v>0</v>
      </c>
      <c r="G700" s="107">
        <v>59774.92</v>
      </c>
      <c r="H700" s="105"/>
      <c r="I700" s="72" t="s">
        <v>770</v>
      </c>
      <c r="J700" s="105"/>
      <c r="K700" s="147">
        <v>1</v>
      </c>
      <c r="L700" s="135">
        <v>0.8</v>
      </c>
      <c r="M700" s="72" t="s">
        <v>2156</v>
      </c>
    </row>
    <row r="701" spans="1:13" ht="15" customHeight="1">
      <c r="A701" s="68" t="s">
        <v>1501</v>
      </c>
      <c r="B701" s="109" t="s">
        <v>96</v>
      </c>
      <c r="C701" s="103"/>
      <c r="D701" s="142">
        <v>3.0133000000000001</v>
      </c>
      <c r="E701" s="140">
        <v>2.19</v>
      </c>
      <c r="F701" s="133">
        <f t="shared" si="11"/>
        <v>0</v>
      </c>
      <c r="G701" s="107">
        <v>59774.92</v>
      </c>
      <c r="H701" s="105"/>
      <c r="I701" s="72" t="s">
        <v>770</v>
      </c>
      <c r="J701" s="105"/>
      <c r="K701" s="147">
        <v>1</v>
      </c>
      <c r="L701" s="135">
        <v>0.8</v>
      </c>
      <c r="M701" s="72" t="s">
        <v>2156</v>
      </c>
    </row>
    <row r="702" spans="1:13" ht="15" customHeight="1">
      <c r="A702" s="68" t="s">
        <v>1502</v>
      </c>
      <c r="B702" s="109" t="s">
        <v>96</v>
      </c>
      <c r="C702" s="103"/>
      <c r="D702" s="142">
        <v>3.0133000000000001</v>
      </c>
      <c r="E702" s="140">
        <v>6.83</v>
      </c>
      <c r="F702" s="133">
        <f t="shared" si="11"/>
        <v>0</v>
      </c>
      <c r="G702" s="107">
        <v>88521.16</v>
      </c>
      <c r="H702" s="105"/>
      <c r="I702" s="72" t="s">
        <v>770</v>
      </c>
      <c r="J702" s="105"/>
      <c r="K702" s="147">
        <v>1</v>
      </c>
      <c r="L702" s="135">
        <v>0.8</v>
      </c>
      <c r="M702" s="72" t="s">
        <v>2156</v>
      </c>
    </row>
    <row r="703" spans="1:13" s="66" customFormat="1" ht="15" customHeight="1">
      <c r="A703" s="68" t="s">
        <v>1503</v>
      </c>
      <c r="B703" s="109" t="s">
        <v>97</v>
      </c>
      <c r="C703" s="103"/>
      <c r="D703" s="142">
        <v>1.4728000000000001</v>
      </c>
      <c r="E703" s="140">
        <v>1.88</v>
      </c>
      <c r="F703" s="133">
        <f t="shared" si="11"/>
        <v>0</v>
      </c>
      <c r="G703" s="107">
        <v>30724.37</v>
      </c>
      <c r="H703" s="105"/>
      <c r="I703" s="72" t="s">
        <v>770</v>
      </c>
      <c r="J703" s="105"/>
      <c r="K703" s="147">
        <v>1</v>
      </c>
      <c r="L703" s="135">
        <v>0.8</v>
      </c>
      <c r="M703" s="72" t="s">
        <v>2156</v>
      </c>
    </row>
    <row r="704" spans="1:13" ht="15" customHeight="1">
      <c r="A704" s="68" t="s">
        <v>1504</v>
      </c>
      <c r="B704" s="109" t="s">
        <v>97</v>
      </c>
      <c r="C704" s="103"/>
      <c r="D704" s="142">
        <v>2.8445999999999998</v>
      </c>
      <c r="E704" s="140">
        <v>2.72</v>
      </c>
      <c r="F704" s="133">
        <f t="shared" si="11"/>
        <v>0</v>
      </c>
      <c r="G704" s="107">
        <v>51902.43</v>
      </c>
      <c r="H704" s="105"/>
      <c r="I704" s="72" t="s">
        <v>770</v>
      </c>
      <c r="J704" s="105"/>
      <c r="K704" s="147">
        <v>1</v>
      </c>
      <c r="L704" s="135">
        <v>0.8</v>
      </c>
      <c r="M704" s="72" t="s">
        <v>2156</v>
      </c>
    </row>
    <row r="705" spans="1:13" ht="15" customHeight="1">
      <c r="A705" s="68" t="s">
        <v>1505</v>
      </c>
      <c r="B705" s="109" t="s">
        <v>97</v>
      </c>
      <c r="C705" s="103"/>
      <c r="D705" s="142">
        <v>3.7094</v>
      </c>
      <c r="E705" s="140">
        <v>3.39</v>
      </c>
      <c r="F705" s="133">
        <f t="shared" si="11"/>
        <v>0</v>
      </c>
      <c r="G705" s="107">
        <v>66958.69</v>
      </c>
      <c r="H705" s="105"/>
      <c r="I705" s="72" t="s">
        <v>770</v>
      </c>
      <c r="J705" s="105"/>
      <c r="K705" s="147">
        <v>1</v>
      </c>
      <c r="L705" s="135">
        <v>0.8</v>
      </c>
      <c r="M705" s="72" t="s">
        <v>2156</v>
      </c>
    </row>
    <row r="706" spans="1:13" ht="15" customHeight="1">
      <c r="A706" s="68" t="s">
        <v>1506</v>
      </c>
      <c r="B706" s="109" t="s">
        <v>97</v>
      </c>
      <c r="C706" s="103"/>
      <c r="D706" s="142">
        <v>4.0639000000000003</v>
      </c>
      <c r="E706" s="140">
        <v>10.98</v>
      </c>
      <c r="F706" s="133">
        <f t="shared" si="11"/>
        <v>0</v>
      </c>
      <c r="G706" s="107">
        <v>90414.7</v>
      </c>
      <c r="H706" s="105"/>
      <c r="I706" s="72" t="s">
        <v>770</v>
      </c>
      <c r="J706" s="105"/>
      <c r="K706" s="147">
        <v>1</v>
      </c>
      <c r="L706" s="135">
        <v>0.8</v>
      </c>
      <c r="M706" s="72" t="s">
        <v>2156</v>
      </c>
    </row>
    <row r="707" spans="1:13" s="66" customFormat="1" ht="15" customHeight="1">
      <c r="A707" s="68" t="s">
        <v>1507</v>
      </c>
      <c r="B707" s="109" t="s">
        <v>244</v>
      </c>
      <c r="C707" s="103"/>
      <c r="D707" s="142">
        <v>0.71989999999999998</v>
      </c>
      <c r="E707" s="140">
        <v>2.83</v>
      </c>
      <c r="F707" s="133">
        <f t="shared" si="11"/>
        <v>0</v>
      </c>
      <c r="G707" s="107">
        <v>30000</v>
      </c>
      <c r="H707" s="105"/>
      <c r="I707" s="72" t="s">
        <v>770</v>
      </c>
      <c r="J707" s="105"/>
      <c r="K707" s="147">
        <v>1</v>
      </c>
      <c r="L707" s="135">
        <v>0.8</v>
      </c>
      <c r="M707" s="72" t="s">
        <v>2156</v>
      </c>
    </row>
    <row r="708" spans="1:13" ht="15" customHeight="1">
      <c r="A708" s="68" t="s">
        <v>1508</v>
      </c>
      <c r="B708" s="109" t="s">
        <v>244</v>
      </c>
      <c r="C708" s="103"/>
      <c r="D708" s="142">
        <v>1.0264</v>
      </c>
      <c r="E708" s="140">
        <v>3.96</v>
      </c>
      <c r="F708" s="133">
        <f t="shared" si="11"/>
        <v>0</v>
      </c>
      <c r="G708" s="107">
        <v>30000</v>
      </c>
      <c r="H708" s="105"/>
      <c r="I708" s="72" t="s">
        <v>770</v>
      </c>
      <c r="J708" s="105"/>
      <c r="K708" s="147">
        <v>1</v>
      </c>
      <c r="L708" s="135">
        <v>0.8</v>
      </c>
      <c r="M708" s="72" t="s">
        <v>2156</v>
      </c>
    </row>
    <row r="709" spans="1:13" ht="15" customHeight="1">
      <c r="A709" s="68" t="s">
        <v>1509</v>
      </c>
      <c r="B709" s="109" t="s">
        <v>244</v>
      </c>
      <c r="C709" s="103"/>
      <c r="D709" s="142">
        <v>2.0461</v>
      </c>
      <c r="E709" s="140">
        <v>6.14</v>
      </c>
      <c r="F709" s="133">
        <f t="shared" si="11"/>
        <v>0</v>
      </c>
      <c r="G709" s="107">
        <v>56392.62</v>
      </c>
      <c r="H709" s="105"/>
      <c r="I709" s="72" t="s">
        <v>770</v>
      </c>
      <c r="J709" s="105"/>
      <c r="K709" s="147">
        <v>1</v>
      </c>
      <c r="L709" s="135">
        <v>0.8</v>
      </c>
      <c r="M709" s="72" t="s">
        <v>2156</v>
      </c>
    </row>
    <row r="710" spans="1:13" ht="15" customHeight="1">
      <c r="A710" s="68" t="s">
        <v>1510</v>
      </c>
      <c r="B710" s="109" t="s">
        <v>244</v>
      </c>
      <c r="C710" s="103"/>
      <c r="D710" s="142">
        <v>3.5287999999999999</v>
      </c>
      <c r="E710" s="140">
        <v>8.4700000000000006</v>
      </c>
      <c r="F710" s="133">
        <f t="shared" si="11"/>
        <v>0</v>
      </c>
      <c r="G710" s="107">
        <v>75772.460000000006</v>
      </c>
      <c r="H710" s="105"/>
      <c r="I710" s="72" t="s">
        <v>770</v>
      </c>
      <c r="J710" s="105"/>
      <c r="K710" s="147">
        <v>1</v>
      </c>
      <c r="L710" s="135">
        <v>0.8</v>
      </c>
      <c r="M710" s="72" t="s">
        <v>2156</v>
      </c>
    </row>
    <row r="711" spans="1:13" s="66" customFormat="1" ht="15" customHeight="1">
      <c r="A711" s="68" t="s">
        <v>1511</v>
      </c>
      <c r="B711" s="109" t="s">
        <v>98</v>
      </c>
      <c r="C711" s="103"/>
      <c r="D711" s="142">
        <v>0.66359999999999997</v>
      </c>
      <c r="E711" s="140">
        <v>2.87</v>
      </c>
      <c r="F711" s="133">
        <f t="shared" si="11"/>
        <v>0</v>
      </c>
      <c r="G711" s="107">
        <v>30000</v>
      </c>
      <c r="H711" s="105"/>
      <c r="I711" s="72" t="s">
        <v>2216</v>
      </c>
      <c r="J711" s="105"/>
      <c r="K711" s="72">
        <v>1.31</v>
      </c>
      <c r="L711" s="135">
        <v>0.8</v>
      </c>
      <c r="M711" s="72" t="s">
        <v>2156</v>
      </c>
    </row>
    <row r="712" spans="1:13" ht="15" customHeight="1">
      <c r="A712" s="68" t="s">
        <v>1512</v>
      </c>
      <c r="B712" s="109" t="s">
        <v>98</v>
      </c>
      <c r="C712" s="103"/>
      <c r="D712" s="142">
        <v>0.88729999999999998</v>
      </c>
      <c r="E712" s="140">
        <v>3.86</v>
      </c>
      <c r="F712" s="133">
        <f t="shared" si="11"/>
        <v>0</v>
      </c>
      <c r="G712" s="107">
        <v>30000</v>
      </c>
      <c r="H712" s="105"/>
      <c r="I712" s="72" t="s">
        <v>2216</v>
      </c>
      <c r="J712" s="105"/>
      <c r="K712" s="72">
        <v>1.31</v>
      </c>
      <c r="L712" s="135">
        <v>0.8</v>
      </c>
      <c r="M712" s="72" t="s">
        <v>2156</v>
      </c>
    </row>
    <row r="713" spans="1:13" ht="15" customHeight="1">
      <c r="A713" s="68" t="s">
        <v>1513</v>
      </c>
      <c r="B713" s="109" t="s">
        <v>98</v>
      </c>
      <c r="C713" s="103"/>
      <c r="D713" s="142">
        <v>1.17</v>
      </c>
      <c r="E713" s="140">
        <v>4.2699999999999996</v>
      </c>
      <c r="F713" s="133">
        <f t="shared" si="11"/>
        <v>0</v>
      </c>
      <c r="G713" s="107">
        <v>30268.12</v>
      </c>
      <c r="H713" s="105"/>
      <c r="I713" s="72" t="s">
        <v>2216</v>
      </c>
      <c r="J713" s="105"/>
      <c r="K713" s="72">
        <v>1.31</v>
      </c>
      <c r="L713" s="135">
        <v>0.8</v>
      </c>
      <c r="M713" s="72" t="s">
        <v>2156</v>
      </c>
    </row>
    <row r="714" spans="1:13" ht="15" customHeight="1">
      <c r="A714" s="68" t="s">
        <v>1514</v>
      </c>
      <c r="B714" s="109" t="s">
        <v>98</v>
      </c>
      <c r="C714" s="103"/>
      <c r="D714" s="142">
        <v>2.0223</v>
      </c>
      <c r="E714" s="140">
        <v>6.67</v>
      </c>
      <c r="F714" s="133">
        <f t="shared" si="11"/>
        <v>0</v>
      </c>
      <c r="G714" s="107">
        <v>50798.27</v>
      </c>
      <c r="H714" s="105"/>
      <c r="I714" s="72" t="s">
        <v>2216</v>
      </c>
      <c r="J714" s="105"/>
      <c r="K714" s="72">
        <v>1.31</v>
      </c>
      <c r="L714" s="135">
        <v>0.8</v>
      </c>
      <c r="M714" s="72" t="s">
        <v>2156</v>
      </c>
    </row>
    <row r="715" spans="1:13" s="66" customFormat="1" ht="15" customHeight="1">
      <c r="A715" s="68" t="s">
        <v>1515</v>
      </c>
      <c r="B715" s="109" t="s">
        <v>99</v>
      </c>
      <c r="C715" s="103"/>
      <c r="D715" s="142">
        <v>0.46850000000000003</v>
      </c>
      <c r="E715" s="140">
        <v>2.29</v>
      </c>
      <c r="F715" s="133">
        <f t="shared" si="11"/>
        <v>0</v>
      </c>
      <c r="G715" s="107">
        <v>30000</v>
      </c>
      <c r="H715" s="105"/>
      <c r="I715" s="72" t="s">
        <v>786</v>
      </c>
      <c r="J715" s="105"/>
      <c r="K715" s="147">
        <v>1</v>
      </c>
      <c r="L715" s="135">
        <v>0.8</v>
      </c>
      <c r="M715" s="72" t="s">
        <v>2156</v>
      </c>
    </row>
    <row r="716" spans="1:13" ht="15" customHeight="1">
      <c r="A716" s="68" t="s">
        <v>1516</v>
      </c>
      <c r="B716" s="109" t="s">
        <v>99</v>
      </c>
      <c r="C716" s="103"/>
      <c r="D716" s="142">
        <v>0.97460000000000002</v>
      </c>
      <c r="E716" s="140">
        <v>3.58</v>
      </c>
      <c r="F716" s="133">
        <f t="shared" si="11"/>
        <v>0</v>
      </c>
      <c r="G716" s="107">
        <v>30000</v>
      </c>
      <c r="H716" s="105"/>
      <c r="I716" s="72" t="s">
        <v>786</v>
      </c>
      <c r="J716" s="105"/>
      <c r="K716" s="147">
        <v>1</v>
      </c>
      <c r="L716" s="135">
        <v>0.8</v>
      </c>
      <c r="M716" s="72" t="s">
        <v>2156</v>
      </c>
    </row>
    <row r="717" spans="1:13" ht="15" customHeight="1">
      <c r="A717" s="68" t="s">
        <v>1517</v>
      </c>
      <c r="B717" s="109" t="s">
        <v>99</v>
      </c>
      <c r="C717" s="103"/>
      <c r="D717" s="142">
        <v>1.6765000000000001</v>
      </c>
      <c r="E717" s="140">
        <v>6.18</v>
      </c>
      <c r="F717" s="133">
        <f t="shared" si="11"/>
        <v>0</v>
      </c>
      <c r="G717" s="107">
        <v>44924.59</v>
      </c>
      <c r="H717" s="105"/>
      <c r="I717" s="72" t="s">
        <v>786</v>
      </c>
      <c r="J717" s="105"/>
      <c r="K717" s="147">
        <v>1</v>
      </c>
      <c r="L717" s="135">
        <v>0.8</v>
      </c>
      <c r="M717" s="72" t="s">
        <v>2156</v>
      </c>
    </row>
    <row r="718" spans="1:13" ht="15" customHeight="1">
      <c r="A718" s="68" t="s">
        <v>1518</v>
      </c>
      <c r="B718" s="109" t="s">
        <v>99</v>
      </c>
      <c r="C718" s="103"/>
      <c r="D718" s="142">
        <v>2.7795000000000001</v>
      </c>
      <c r="E718" s="140">
        <v>9.26</v>
      </c>
      <c r="F718" s="133">
        <f t="shared" si="11"/>
        <v>0</v>
      </c>
      <c r="G718" s="107">
        <v>61985.84</v>
      </c>
      <c r="H718" s="105"/>
      <c r="I718" s="72" t="s">
        <v>786</v>
      </c>
      <c r="J718" s="105"/>
      <c r="K718" s="147">
        <v>1</v>
      </c>
      <c r="L718" s="135">
        <v>0.8</v>
      </c>
      <c r="M718" s="72" t="s">
        <v>2156</v>
      </c>
    </row>
    <row r="719" spans="1:13" s="66" customFormat="1" ht="15" customHeight="1">
      <c r="A719" s="68" t="s">
        <v>1519</v>
      </c>
      <c r="B719" s="109" t="s">
        <v>100</v>
      </c>
      <c r="C719" s="103"/>
      <c r="D719" s="142">
        <v>0.68089999999999995</v>
      </c>
      <c r="E719" s="140">
        <v>2.1</v>
      </c>
      <c r="F719" s="133">
        <f t="shared" si="11"/>
        <v>0</v>
      </c>
      <c r="G719" s="107">
        <v>30000</v>
      </c>
      <c r="H719" s="105"/>
      <c r="I719" s="72" t="s">
        <v>774</v>
      </c>
      <c r="J719" s="105"/>
      <c r="K719" s="147">
        <v>1</v>
      </c>
      <c r="L719" s="135">
        <v>0.8</v>
      </c>
      <c r="M719" s="72" t="s">
        <v>2156</v>
      </c>
    </row>
    <row r="720" spans="1:13" ht="15" customHeight="1">
      <c r="A720" s="68" t="s">
        <v>1520</v>
      </c>
      <c r="B720" s="109" t="s">
        <v>100</v>
      </c>
      <c r="C720" s="103"/>
      <c r="D720" s="142">
        <v>0.89119999999999999</v>
      </c>
      <c r="E720" s="140">
        <v>2.84</v>
      </c>
      <c r="F720" s="133">
        <f t="shared" si="11"/>
        <v>0</v>
      </c>
      <c r="G720" s="107">
        <v>30000</v>
      </c>
      <c r="H720" s="105"/>
      <c r="I720" s="72" t="s">
        <v>774</v>
      </c>
      <c r="J720" s="105"/>
      <c r="K720" s="147">
        <v>1</v>
      </c>
      <c r="L720" s="135">
        <v>0.8</v>
      </c>
      <c r="M720" s="72" t="s">
        <v>2156</v>
      </c>
    </row>
    <row r="721" spans="1:13" ht="15" customHeight="1">
      <c r="A721" s="68" t="s">
        <v>1521</v>
      </c>
      <c r="B721" s="109" t="s">
        <v>100</v>
      </c>
      <c r="C721" s="103"/>
      <c r="D721" s="142">
        <v>1.5152000000000001</v>
      </c>
      <c r="E721" s="140">
        <v>4.67</v>
      </c>
      <c r="F721" s="133">
        <f t="shared" si="11"/>
        <v>0</v>
      </c>
      <c r="G721" s="107">
        <v>44220.92</v>
      </c>
      <c r="H721" s="105"/>
      <c r="I721" s="72" t="s">
        <v>774</v>
      </c>
      <c r="J721" s="105"/>
      <c r="K721" s="147">
        <v>1</v>
      </c>
      <c r="L721" s="135">
        <v>0.8</v>
      </c>
      <c r="M721" s="72" t="s">
        <v>2156</v>
      </c>
    </row>
    <row r="722" spans="1:13" ht="15" customHeight="1">
      <c r="A722" s="68" t="s">
        <v>1522</v>
      </c>
      <c r="B722" s="109" t="s">
        <v>100</v>
      </c>
      <c r="C722" s="103"/>
      <c r="D722" s="142">
        <v>2.2082999999999999</v>
      </c>
      <c r="E722" s="140">
        <v>7.27</v>
      </c>
      <c r="F722" s="133">
        <f t="shared" si="11"/>
        <v>0</v>
      </c>
      <c r="G722" s="107">
        <v>49344.1</v>
      </c>
      <c r="H722" s="105"/>
      <c r="I722" s="72" t="s">
        <v>774</v>
      </c>
      <c r="J722" s="105"/>
      <c r="K722" s="147">
        <v>1</v>
      </c>
      <c r="L722" s="135">
        <v>0.8</v>
      </c>
      <c r="M722" s="72" t="s">
        <v>2156</v>
      </c>
    </row>
    <row r="723" spans="1:13" s="66" customFormat="1" ht="15" customHeight="1">
      <c r="A723" s="68" t="s">
        <v>1523</v>
      </c>
      <c r="B723" s="109" t="s">
        <v>245</v>
      </c>
      <c r="C723" s="103"/>
      <c r="D723" s="142">
        <v>0.45400000000000001</v>
      </c>
      <c r="E723" s="140">
        <v>2.09</v>
      </c>
      <c r="F723" s="133">
        <f t="shared" si="11"/>
        <v>0</v>
      </c>
      <c r="G723" s="107">
        <v>30000</v>
      </c>
      <c r="H723" s="105"/>
      <c r="I723" s="72" t="s">
        <v>2216</v>
      </c>
      <c r="J723" s="105"/>
      <c r="K723" s="72">
        <v>1.31</v>
      </c>
      <c r="L723" s="135">
        <v>0.8</v>
      </c>
      <c r="M723" s="72" t="s">
        <v>2156</v>
      </c>
    </row>
    <row r="724" spans="1:13" ht="15" customHeight="1">
      <c r="A724" s="68" t="s">
        <v>1524</v>
      </c>
      <c r="B724" s="109" t="s">
        <v>245</v>
      </c>
      <c r="C724" s="103"/>
      <c r="D724" s="142">
        <v>0.66400000000000003</v>
      </c>
      <c r="E724" s="140">
        <v>2.85</v>
      </c>
      <c r="F724" s="133">
        <f t="shared" si="11"/>
        <v>0</v>
      </c>
      <c r="G724" s="107">
        <v>30000</v>
      </c>
      <c r="H724" s="105"/>
      <c r="I724" s="72" t="s">
        <v>2216</v>
      </c>
      <c r="J724" s="105"/>
      <c r="K724" s="72">
        <v>1.31</v>
      </c>
      <c r="L724" s="135">
        <v>0.8</v>
      </c>
      <c r="M724" s="72" t="s">
        <v>2156</v>
      </c>
    </row>
    <row r="725" spans="1:13" ht="15" customHeight="1">
      <c r="A725" s="68" t="s">
        <v>1525</v>
      </c>
      <c r="B725" s="109" t="s">
        <v>245</v>
      </c>
      <c r="C725" s="103"/>
      <c r="D725" s="142">
        <v>1.2512000000000001</v>
      </c>
      <c r="E725" s="140">
        <v>4.84</v>
      </c>
      <c r="F725" s="133">
        <f t="shared" si="11"/>
        <v>0</v>
      </c>
      <c r="G725" s="107">
        <v>34917.19</v>
      </c>
      <c r="H725" s="105"/>
      <c r="I725" s="72" t="s">
        <v>2216</v>
      </c>
      <c r="J725" s="105"/>
      <c r="K725" s="72">
        <v>1.31</v>
      </c>
      <c r="L725" s="135">
        <v>0.8</v>
      </c>
      <c r="M725" s="72" t="s">
        <v>2156</v>
      </c>
    </row>
    <row r="726" spans="1:13" ht="15" customHeight="1">
      <c r="A726" s="68" t="s">
        <v>1526</v>
      </c>
      <c r="B726" s="109" t="s">
        <v>245</v>
      </c>
      <c r="C726" s="103"/>
      <c r="D726" s="142">
        <v>1.9464999999999999</v>
      </c>
      <c r="E726" s="140">
        <v>6.85</v>
      </c>
      <c r="F726" s="133">
        <f t="shared" si="11"/>
        <v>0</v>
      </c>
      <c r="G726" s="107">
        <v>53830.03</v>
      </c>
      <c r="H726" s="105"/>
      <c r="I726" s="72" t="s">
        <v>2216</v>
      </c>
      <c r="J726" s="105"/>
      <c r="K726" s="72">
        <v>1.31</v>
      </c>
      <c r="L726" s="135">
        <v>0.8</v>
      </c>
      <c r="M726" s="72" t="s">
        <v>2156</v>
      </c>
    </row>
    <row r="727" spans="1:13" s="66" customFormat="1" ht="15" customHeight="1">
      <c r="A727" s="68" t="s">
        <v>1527</v>
      </c>
      <c r="B727" s="109" t="s">
        <v>246</v>
      </c>
      <c r="C727" s="103"/>
      <c r="D727" s="142">
        <v>0.45090000000000002</v>
      </c>
      <c r="E727" s="140">
        <v>1.68</v>
      </c>
      <c r="F727" s="133">
        <f t="shared" si="11"/>
        <v>0</v>
      </c>
      <c r="G727" s="107">
        <v>30000</v>
      </c>
      <c r="H727" s="105"/>
      <c r="I727" s="72" t="s">
        <v>770</v>
      </c>
      <c r="J727" s="105"/>
      <c r="K727" s="147">
        <v>1</v>
      </c>
      <c r="L727" s="135">
        <v>0.8</v>
      </c>
      <c r="M727" s="72" t="s">
        <v>2156</v>
      </c>
    </row>
    <row r="728" spans="1:13" ht="15" customHeight="1">
      <c r="A728" s="68" t="s">
        <v>1528</v>
      </c>
      <c r="B728" s="109" t="s">
        <v>246</v>
      </c>
      <c r="C728" s="103"/>
      <c r="D728" s="142">
        <v>0.57489999999999997</v>
      </c>
      <c r="E728" s="140">
        <v>2.0099999999999998</v>
      </c>
      <c r="F728" s="133">
        <f t="shared" si="11"/>
        <v>0</v>
      </c>
      <c r="G728" s="107">
        <v>30000</v>
      </c>
      <c r="H728" s="105"/>
      <c r="I728" s="72" t="s">
        <v>770</v>
      </c>
      <c r="J728" s="105"/>
      <c r="K728" s="147">
        <v>1</v>
      </c>
      <c r="L728" s="135">
        <v>0.8</v>
      </c>
      <c r="M728" s="72" t="s">
        <v>2156</v>
      </c>
    </row>
    <row r="729" spans="1:13" ht="15" customHeight="1">
      <c r="A729" s="68" t="s">
        <v>1529</v>
      </c>
      <c r="B729" s="109" t="s">
        <v>246</v>
      </c>
      <c r="C729" s="103"/>
      <c r="D729" s="142">
        <v>1.5139</v>
      </c>
      <c r="E729" s="140">
        <v>3.49</v>
      </c>
      <c r="F729" s="133">
        <f t="shared" si="11"/>
        <v>0</v>
      </c>
      <c r="G729" s="107">
        <v>124537</v>
      </c>
      <c r="H729" s="105"/>
      <c r="I729" s="72" t="s">
        <v>770</v>
      </c>
      <c r="J729" s="105"/>
      <c r="K729" s="147">
        <v>1</v>
      </c>
      <c r="L729" s="135">
        <v>0.8</v>
      </c>
      <c r="M729" s="72" t="s">
        <v>2156</v>
      </c>
    </row>
    <row r="730" spans="1:13" ht="15" customHeight="1">
      <c r="A730" s="68" t="s">
        <v>1530</v>
      </c>
      <c r="B730" s="109" t="s">
        <v>246</v>
      </c>
      <c r="C730" s="103"/>
      <c r="D730" s="142">
        <v>3.0019</v>
      </c>
      <c r="E730" s="140">
        <v>5.52</v>
      </c>
      <c r="F730" s="133">
        <f t="shared" si="11"/>
        <v>0</v>
      </c>
      <c r="G730" s="107">
        <v>124537</v>
      </c>
      <c r="H730" s="105"/>
      <c r="I730" s="72" t="s">
        <v>770</v>
      </c>
      <c r="J730" s="105"/>
      <c r="K730" s="147">
        <v>1</v>
      </c>
      <c r="L730" s="135">
        <v>0.8</v>
      </c>
      <c r="M730" s="72" t="s">
        <v>2156</v>
      </c>
    </row>
    <row r="731" spans="1:13" s="66" customFormat="1" ht="15" customHeight="1">
      <c r="A731" s="68" t="s">
        <v>1531</v>
      </c>
      <c r="B731" s="109" t="s">
        <v>247</v>
      </c>
      <c r="C731" s="103"/>
      <c r="D731" s="142">
        <v>0.54569999999999996</v>
      </c>
      <c r="E731" s="140">
        <v>1.77</v>
      </c>
      <c r="F731" s="133">
        <f t="shared" si="11"/>
        <v>0</v>
      </c>
      <c r="G731" s="107">
        <v>30000</v>
      </c>
      <c r="H731" s="105"/>
      <c r="I731" s="72" t="s">
        <v>786</v>
      </c>
      <c r="J731" s="105"/>
      <c r="K731" s="147">
        <v>1</v>
      </c>
      <c r="L731" s="135">
        <v>0.8</v>
      </c>
      <c r="M731" s="72" t="s">
        <v>2156</v>
      </c>
    </row>
    <row r="732" spans="1:13" ht="15" customHeight="1">
      <c r="A732" s="68" t="s">
        <v>1532</v>
      </c>
      <c r="B732" s="109" t="s">
        <v>247</v>
      </c>
      <c r="C732" s="103"/>
      <c r="D732" s="142">
        <v>0.75309999999999999</v>
      </c>
      <c r="E732" s="140">
        <v>2.66</v>
      </c>
      <c r="F732" s="133">
        <f t="shared" si="11"/>
        <v>0</v>
      </c>
      <c r="G732" s="107">
        <v>30000</v>
      </c>
      <c r="H732" s="105"/>
      <c r="I732" s="72" t="s">
        <v>786</v>
      </c>
      <c r="J732" s="105"/>
      <c r="K732" s="147">
        <v>1</v>
      </c>
      <c r="L732" s="135">
        <v>0.8</v>
      </c>
      <c r="M732" s="72" t="s">
        <v>2156</v>
      </c>
    </row>
    <row r="733" spans="1:13" ht="15" customHeight="1">
      <c r="A733" s="68" t="s">
        <v>1533</v>
      </c>
      <c r="B733" s="109" t="s">
        <v>247</v>
      </c>
      <c r="C733" s="103"/>
      <c r="D733" s="142">
        <v>1.2097</v>
      </c>
      <c r="E733" s="140">
        <v>5.24</v>
      </c>
      <c r="F733" s="133">
        <f t="shared" si="11"/>
        <v>0</v>
      </c>
      <c r="G733" s="107">
        <v>30000</v>
      </c>
      <c r="H733" s="105"/>
      <c r="I733" s="72" t="s">
        <v>786</v>
      </c>
      <c r="J733" s="105"/>
      <c r="K733" s="147">
        <v>1</v>
      </c>
      <c r="L733" s="135">
        <v>0.8</v>
      </c>
      <c r="M733" s="72" t="s">
        <v>2156</v>
      </c>
    </row>
    <row r="734" spans="1:13" ht="15" customHeight="1">
      <c r="A734" s="68" t="s">
        <v>1534</v>
      </c>
      <c r="B734" s="109" t="s">
        <v>247</v>
      </c>
      <c r="C734" s="103"/>
      <c r="D734" s="142">
        <v>2.0053000000000001</v>
      </c>
      <c r="E734" s="140">
        <v>7.79</v>
      </c>
      <c r="F734" s="133">
        <f t="shared" si="11"/>
        <v>0</v>
      </c>
      <c r="G734" s="107">
        <v>44852.32</v>
      </c>
      <c r="H734" s="105"/>
      <c r="I734" s="72" t="s">
        <v>786</v>
      </c>
      <c r="J734" s="105"/>
      <c r="K734" s="147">
        <v>1</v>
      </c>
      <c r="L734" s="135">
        <v>0.8</v>
      </c>
      <c r="M734" s="72" t="s">
        <v>2156</v>
      </c>
    </row>
    <row r="735" spans="1:13" s="66" customFormat="1" ht="15" customHeight="1">
      <c r="A735" s="68" t="s">
        <v>1535</v>
      </c>
      <c r="B735" s="109" t="s">
        <v>101</v>
      </c>
      <c r="C735" s="103"/>
      <c r="D735" s="142">
        <v>0.57369999999999999</v>
      </c>
      <c r="E735" s="140">
        <v>1.22</v>
      </c>
      <c r="F735" s="133">
        <f t="shared" si="11"/>
        <v>0</v>
      </c>
      <c r="G735" s="107">
        <v>30000</v>
      </c>
      <c r="H735" s="105"/>
      <c r="I735" s="72" t="s">
        <v>770</v>
      </c>
      <c r="J735" s="105"/>
      <c r="K735" s="147">
        <v>1</v>
      </c>
      <c r="L735" s="135">
        <v>0.8</v>
      </c>
      <c r="M735" s="72" t="s">
        <v>2156</v>
      </c>
    </row>
    <row r="736" spans="1:13" ht="15" customHeight="1">
      <c r="A736" s="68" t="s">
        <v>1536</v>
      </c>
      <c r="B736" s="109" t="s">
        <v>101</v>
      </c>
      <c r="C736" s="103"/>
      <c r="D736" s="142">
        <v>2.0663</v>
      </c>
      <c r="E736" s="140">
        <v>2.42</v>
      </c>
      <c r="F736" s="133">
        <f t="shared" si="11"/>
        <v>0</v>
      </c>
      <c r="G736" s="107">
        <v>45021.48</v>
      </c>
      <c r="H736" s="105"/>
      <c r="I736" s="72" t="s">
        <v>770</v>
      </c>
      <c r="J736" s="105"/>
      <c r="K736" s="147">
        <v>1</v>
      </c>
      <c r="L736" s="135">
        <v>0.8</v>
      </c>
      <c r="M736" s="72" t="s">
        <v>2156</v>
      </c>
    </row>
    <row r="737" spans="1:13" ht="15" customHeight="1">
      <c r="A737" s="68" t="s">
        <v>1537</v>
      </c>
      <c r="B737" s="109" t="s">
        <v>101</v>
      </c>
      <c r="C737" s="103"/>
      <c r="D737" s="142">
        <v>3.6046999999999998</v>
      </c>
      <c r="E737" s="140">
        <v>6.71</v>
      </c>
      <c r="F737" s="133">
        <f t="shared" si="11"/>
        <v>0</v>
      </c>
      <c r="G737" s="107">
        <v>80250.89</v>
      </c>
      <c r="H737" s="105"/>
      <c r="I737" s="72" t="s">
        <v>770</v>
      </c>
      <c r="J737" s="105"/>
      <c r="K737" s="147">
        <v>1</v>
      </c>
      <c r="L737" s="135">
        <v>0.8</v>
      </c>
      <c r="M737" s="72" t="s">
        <v>2156</v>
      </c>
    </row>
    <row r="738" spans="1:13" ht="15" customHeight="1">
      <c r="A738" s="68" t="s">
        <v>1538</v>
      </c>
      <c r="B738" s="109" t="s">
        <v>101</v>
      </c>
      <c r="C738" s="103"/>
      <c r="D738" s="142">
        <v>6.7786</v>
      </c>
      <c r="E738" s="140">
        <v>13.46</v>
      </c>
      <c r="F738" s="133">
        <f t="shared" si="11"/>
        <v>0</v>
      </c>
      <c r="G738" s="107">
        <v>150500.9</v>
      </c>
      <c r="H738" s="105"/>
      <c r="I738" s="72" t="s">
        <v>770</v>
      </c>
      <c r="J738" s="105"/>
      <c r="K738" s="147">
        <v>1</v>
      </c>
      <c r="L738" s="135">
        <v>0.8</v>
      </c>
      <c r="M738" s="72" t="s">
        <v>2156</v>
      </c>
    </row>
    <row r="739" spans="1:13" s="66" customFormat="1" ht="15" customHeight="1">
      <c r="A739" s="68" t="s">
        <v>1539</v>
      </c>
      <c r="B739" s="109" t="s">
        <v>102</v>
      </c>
      <c r="C739" s="103"/>
      <c r="D739" s="142">
        <v>0.64849999999999997</v>
      </c>
      <c r="E739" s="140">
        <v>1.1599999999999999</v>
      </c>
      <c r="F739" s="133">
        <f t="shared" ref="F739:F786" si="12">IF(I739="Mental Health and Substance Abuse",ROUND(E739,0),0)</f>
        <v>0</v>
      </c>
      <c r="G739" s="107">
        <v>30000</v>
      </c>
      <c r="H739" s="105"/>
      <c r="I739" s="72" t="s">
        <v>770</v>
      </c>
      <c r="J739" s="105"/>
      <c r="K739" s="147">
        <v>1</v>
      </c>
      <c r="L739" s="135">
        <v>0.8</v>
      </c>
      <c r="M739" s="72" t="s">
        <v>2156</v>
      </c>
    </row>
    <row r="740" spans="1:13" ht="15" customHeight="1">
      <c r="A740" s="68" t="s">
        <v>1540</v>
      </c>
      <c r="B740" s="109" t="s">
        <v>102</v>
      </c>
      <c r="C740" s="103"/>
      <c r="D740" s="142">
        <v>0.79359999999999997</v>
      </c>
      <c r="E740" s="140">
        <v>1.37</v>
      </c>
      <c r="F740" s="133">
        <f t="shared" si="12"/>
        <v>0</v>
      </c>
      <c r="G740" s="107">
        <v>30000</v>
      </c>
      <c r="H740" s="105"/>
      <c r="I740" s="72" t="s">
        <v>770</v>
      </c>
      <c r="J740" s="105"/>
      <c r="K740" s="147">
        <v>1</v>
      </c>
      <c r="L740" s="135">
        <v>0.8</v>
      </c>
      <c r="M740" s="72" t="s">
        <v>2156</v>
      </c>
    </row>
    <row r="741" spans="1:13" ht="15" customHeight="1">
      <c r="A741" s="68" t="s">
        <v>1541</v>
      </c>
      <c r="B741" s="109" t="s">
        <v>102</v>
      </c>
      <c r="C741" s="103"/>
      <c r="D741" s="142">
        <v>2.5676000000000001</v>
      </c>
      <c r="E741" s="140">
        <v>3.49</v>
      </c>
      <c r="F741" s="133">
        <f t="shared" si="12"/>
        <v>0</v>
      </c>
      <c r="G741" s="107">
        <v>62792.28</v>
      </c>
      <c r="H741" s="105"/>
      <c r="I741" s="72" t="s">
        <v>770</v>
      </c>
      <c r="J741" s="105"/>
      <c r="K741" s="147">
        <v>1</v>
      </c>
      <c r="L741" s="135">
        <v>0.8</v>
      </c>
      <c r="M741" s="72" t="s">
        <v>2156</v>
      </c>
    </row>
    <row r="742" spans="1:13" ht="15" customHeight="1">
      <c r="A742" s="68" t="s">
        <v>1542</v>
      </c>
      <c r="B742" s="109" t="s">
        <v>102</v>
      </c>
      <c r="C742" s="103"/>
      <c r="D742" s="142">
        <v>5.4546999999999999</v>
      </c>
      <c r="E742" s="140">
        <v>9.3000000000000007</v>
      </c>
      <c r="F742" s="133">
        <f t="shared" si="12"/>
        <v>0</v>
      </c>
      <c r="G742" s="107">
        <v>121198.31</v>
      </c>
      <c r="H742" s="105"/>
      <c r="I742" s="72" t="s">
        <v>770</v>
      </c>
      <c r="J742" s="105"/>
      <c r="K742" s="147">
        <v>1</v>
      </c>
      <c r="L742" s="135">
        <v>0.8</v>
      </c>
      <c r="M742" s="72" t="s">
        <v>2156</v>
      </c>
    </row>
    <row r="743" spans="1:13" s="66" customFormat="1" ht="15" customHeight="1">
      <c r="A743" s="68" t="s">
        <v>1543</v>
      </c>
      <c r="B743" s="109" t="s">
        <v>248</v>
      </c>
      <c r="C743" s="103"/>
      <c r="D743" s="142">
        <v>0.54149999999999998</v>
      </c>
      <c r="E743" s="140">
        <v>1.25</v>
      </c>
      <c r="F743" s="133">
        <f t="shared" si="12"/>
        <v>0</v>
      </c>
      <c r="G743" s="107">
        <v>30000</v>
      </c>
      <c r="H743" s="105"/>
      <c r="I743" s="72" t="s">
        <v>770</v>
      </c>
      <c r="J743" s="105"/>
      <c r="K743" s="147">
        <v>1</v>
      </c>
      <c r="L743" s="135">
        <v>0.8</v>
      </c>
      <c r="M743" s="72" t="s">
        <v>2156</v>
      </c>
    </row>
    <row r="744" spans="1:13" ht="15" customHeight="1">
      <c r="A744" s="68" t="s">
        <v>1544</v>
      </c>
      <c r="B744" s="109" t="s">
        <v>248</v>
      </c>
      <c r="C744" s="103"/>
      <c r="D744" s="142">
        <v>1.9318</v>
      </c>
      <c r="E744" s="140">
        <v>2.19</v>
      </c>
      <c r="F744" s="133">
        <f t="shared" si="12"/>
        <v>0</v>
      </c>
      <c r="G744" s="107">
        <v>37937.4</v>
      </c>
      <c r="H744" s="105"/>
      <c r="I744" s="72" t="s">
        <v>770</v>
      </c>
      <c r="J744" s="105"/>
      <c r="K744" s="147">
        <v>1</v>
      </c>
      <c r="L744" s="135">
        <v>0.8</v>
      </c>
      <c r="M744" s="72" t="s">
        <v>2156</v>
      </c>
    </row>
    <row r="745" spans="1:13" ht="15" customHeight="1">
      <c r="A745" s="68" t="s">
        <v>1545</v>
      </c>
      <c r="B745" s="109" t="s">
        <v>248</v>
      </c>
      <c r="C745" s="103"/>
      <c r="D745" s="142">
        <v>3.1147999999999998</v>
      </c>
      <c r="E745" s="140">
        <v>5.2</v>
      </c>
      <c r="F745" s="133">
        <f t="shared" si="12"/>
        <v>0</v>
      </c>
      <c r="G745" s="107">
        <v>63620.3</v>
      </c>
      <c r="H745" s="105"/>
      <c r="I745" s="72" t="s">
        <v>770</v>
      </c>
      <c r="J745" s="105"/>
      <c r="K745" s="147">
        <v>1</v>
      </c>
      <c r="L745" s="135">
        <v>0.8</v>
      </c>
      <c r="M745" s="72" t="s">
        <v>2156</v>
      </c>
    </row>
    <row r="746" spans="1:13" ht="15" customHeight="1">
      <c r="A746" s="68" t="s">
        <v>1546</v>
      </c>
      <c r="B746" s="109" t="s">
        <v>248</v>
      </c>
      <c r="C746" s="103"/>
      <c r="D746" s="142">
        <v>5.2651000000000003</v>
      </c>
      <c r="E746" s="140">
        <v>11.29</v>
      </c>
      <c r="F746" s="133">
        <f t="shared" si="12"/>
        <v>0</v>
      </c>
      <c r="G746" s="107">
        <v>117001.59</v>
      </c>
      <c r="H746" s="105"/>
      <c r="I746" s="72" t="s">
        <v>770</v>
      </c>
      <c r="J746" s="105"/>
      <c r="K746" s="147">
        <v>1</v>
      </c>
      <c r="L746" s="135">
        <v>0.8</v>
      </c>
      <c r="M746" s="72" t="s">
        <v>2156</v>
      </c>
    </row>
    <row r="747" spans="1:13" s="66" customFormat="1" ht="15" customHeight="1">
      <c r="A747" s="68" t="s">
        <v>1547</v>
      </c>
      <c r="B747" s="109" t="s">
        <v>249</v>
      </c>
      <c r="C747" s="103"/>
      <c r="D747" s="142">
        <v>1.8145</v>
      </c>
      <c r="E747" s="140">
        <v>3.22</v>
      </c>
      <c r="F747" s="133">
        <f t="shared" si="12"/>
        <v>0</v>
      </c>
      <c r="G747" s="107">
        <v>45241.5</v>
      </c>
      <c r="H747" s="105"/>
      <c r="I747" s="72" t="s">
        <v>770</v>
      </c>
      <c r="J747" s="105"/>
      <c r="K747" s="147">
        <v>1</v>
      </c>
      <c r="L747" s="135">
        <v>0.8</v>
      </c>
      <c r="M747" s="72" t="s">
        <v>2156</v>
      </c>
    </row>
    <row r="748" spans="1:13" ht="15" customHeight="1">
      <c r="A748" s="68" t="s">
        <v>1548</v>
      </c>
      <c r="B748" s="109" t="s">
        <v>249</v>
      </c>
      <c r="C748" s="103"/>
      <c r="D748" s="142">
        <v>1.8145</v>
      </c>
      <c r="E748" s="140">
        <v>4.4800000000000004</v>
      </c>
      <c r="F748" s="133">
        <f t="shared" si="12"/>
        <v>0</v>
      </c>
      <c r="G748" s="107">
        <v>45241.5</v>
      </c>
      <c r="H748" s="105"/>
      <c r="I748" s="72" t="s">
        <v>770</v>
      </c>
      <c r="J748" s="105"/>
      <c r="K748" s="147">
        <v>1</v>
      </c>
      <c r="L748" s="135">
        <v>0.8</v>
      </c>
      <c r="M748" s="72" t="s">
        <v>2156</v>
      </c>
    </row>
    <row r="749" spans="1:13" ht="15" customHeight="1">
      <c r="A749" s="68" t="s">
        <v>1549</v>
      </c>
      <c r="B749" s="109" t="s">
        <v>249</v>
      </c>
      <c r="C749" s="103"/>
      <c r="D749" s="142">
        <v>2.4458000000000002</v>
      </c>
      <c r="E749" s="140">
        <v>5.93</v>
      </c>
      <c r="F749" s="133">
        <f t="shared" si="12"/>
        <v>0</v>
      </c>
      <c r="G749" s="107">
        <v>53582.51</v>
      </c>
      <c r="H749" s="105"/>
      <c r="I749" s="72" t="s">
        <v>770</v>
      </c>
      <c r="J749" s="105"/>
      <c r="K749" s="147">
        <v>1</v>
      </c>
      <c r="L749" s="135">
        <v>0.8</v>
      </c>
      <c r="M749" s="72" t="s">
        <v>2156</v>
      </c>
    </row>
    <row r="750" spans="1:13" ht="15" customHeight="1">
      <c r="A750" s="68" t="s">
        <v>1550</v>
      </c>
      <c r="B750" s="109" t="s">
        <v>249</v>
      </c>
      <c r="C750" s="103"/>
      <c r="D750" s="142">
        <v>5.4969999999999999</v>
      </c>
      <c r="E750" s="140">
        <v>15.29</v>
      </c>
      <c r="F750" s="133">
        <f t="shared" si="12"/>
        <v>0</v>
      </c>
      <c r="G750" s="107">
        <v>122135.06</v>
      </c>
      <c r="H750" s="105"/>
      <c r="I750" s="72" t="s">
        <v>770</v>
      </c>
      <c r="J750" s="105"/>
      <c r="K750" s="147">
        <v>1</v>
      </c>
      <c r="L750" s="135">
        <v>0.8</v>
      </c>
      <c r="M750" s="72" t="s">
        <v>2156</v>
      </c>
    </row>
    <row r="751" spans="1:13" s="66" customFormat="1" ht="15" customHeight="1">
      <c r="A751" s="68" t="s">
        <v>1551</v>
      </c>
      <c r="B751" s="109" t="s">
        <v>103</v>
      </c>
      <c r="C751" s="103"/>
      <c r="D751" s="142">
        <v>0.47910000000000003</v>
      </c>
      <c r="E751" s="140">
        <v>1.74</v>
      </c>
      <c r="F751" s="133">
        <f t="shared" si="12"/>
        <v>0</v>
      </c>
      <c r="G751" s="107">
        <v>30000</v>
      </c>
      <c r="H751" s="105"/>
      <c r="I751" s="72" t="s">
        <v>2216</v>
      </c>
      <c r="J751" s="105"/>
      <c r="K751" s="72">
        <v>1.31</v>
      </c>
      <c r="L751" s="135">
        <v>0.8</v>
      </c>
      <c r="M751" s="72" t="s">
        <v>2156</v>
      </c>
    </row>
    <row r="752" spans="1:13" ht="15" customHeight="1">
      <c r="A752" s="68" t="s">
        <v>1552</v>
      </c>
      <c r="B752" s="109" t="s">
        <v>103</v>
      </c>
      <c r="C752" s="103"/>
      <c r="D752" s="142">
        <v>0.69720000000000004</v>
      </c>
      <c r="E752" s="140">
        <v>2.44</v>
      </c>
      <c r="F752" s="133">
        <f t="shared" si="12"/>
        <v>0</v>
      </c>
      <c r="G752" s="107">
        <v>30000</v>
      </c>
      <c r="H752" s="105"/>
      <c r="I752" s="72" t="s">
        <v>2216</v>
      </c>
      <c r="J752" s="105"/>
      <c r="K752" s="72">
        <v>1.31</v>
      </c>
      <c r="L752" s="135">
        <v>0.8</v>
      </c>
      <c r="M752" s="72" t="s">
        <v>2156</v>
      </c>
    </row>
    <row r="753" spans="1:13" ht="15" customHeight="1">
      <c r="A753" s="68" t="s">
        <v>1553</v>
      </c>
      <c r="B753" s="109" t="s">
        <v>103</v>
      </c>
      <c r="C753" s="103"/>
      <c r="D753" s="142">
        <v>1.1040000000000001</v>
      </c>
      <c r="E753" s="140">
        <v>3.74</v>
      </c>
      <c r="F753" s="133">
        <f t="shared" si="12"/>
        <v>0</v>
      </c>
      <c r="G753" s="107">
        <v>30000</v>
      </c>
      <c r="H753" s="105"/>
      <c r="I753" s="72" t="s">
        <v>2216</v>
      </c>
      <c r="J753" s="105"/>
      <c r="K753" s="72">
        <v>1.31</v>
      </c>
      <c r="L753" s="135">
        <v>0.8</v>
      </c>
      <c r="M753" s="72" t="s">
        <v>2156</v>
      </c>
    </row>
    <row r="754" spans="1:13" ht="15" customHeight="1">
      <c r="A754" s="68" t="s">
        <v>1554</v>
      </c>
      <c r="B754" s="109" t="s">
        <v>103</v>
      </c>
      <c r="C754" s="103"/>
      <c r="D754" s="142">
        <v>2.3216999999999999</v>
      </c>
      <c r="E754" s="140">
        <v>5.62</v>
      </c>
      <c r="F754" s="133">
        <f t="shared" si="12"/>
        <v>0</v>
      </c>
      <c r="G754" s="107">
        <v>75790.83</v>
      </c>
      <c r="H754" s="105"/>
      <c r="I754" s="72" t="s">
        <v>2216</v>
      </c>
      <c r="J754" s="105"/>
      <c r="K754" s="72">
        <v>1.31</v>
      </c>
      <c r="L754" s="135">
        <v>0.8</v>
      </c>
      <c r="M754" s="72" t="s">
        <v>2156</v>
      </c>
    </row>
    <row r="755" spans="1:13" s="66" customFormat="1" ht="15" customHeight="1">
      <c r="A755" s="68" t="s">
        <v>1555</v>
      </c>
      <c r="B755" s="109" t="s">
        <v>250</v>
      </c>
      <c r="C755" s="103"/>
      <c r="D755" s="142">
        <v>0.90039999999999998</v>
      </c>
      <c r="E755" s="140">
        <v>1.73</v>
      </c>
      <c r="F755" s="133">
        <f t="shared" si="12"/>
        <v>0</v>
      </c>
      <c r="G755" s="107">
        <v>30000</v>
      </c>
      <c r="H755" s="105"/>
      <c r="I755" s="72" t="s">
        <v>2216</v>
      </c>
      <c r="J755" s="105"/>
      <c r="K755" s="72">
        <v>1.31</v>
      </c>
      <c r="L755" s="135">
        <v>0.8</v>
      </c>
      <c r="M755" s="72" t="s">
        <v>2156</v>
      </c>
    </row>
    <row r="756" spans="1:13" ht="15" customHeight="1">
      <c r="A756" s="68" t="s">
        <v>1556</v>
      </c>
      <c r="B756" s="109" t="s">
        <v>250</v>
      </c>
      <c r="C756" s="103"/>
      <c r="D756" s="142">
        <v>1.0606</v>
      </c>
      <c r="E756" s="140">
        <v>3.94</v>
      </c>
      <c r="F756" s="133">
        <f t="shared" si="12"/>
        <v>0</v>
      </c>
      <c r="G756" s="107">
        <v>32466.77</v>
      </c>
      <c r="H756" s="105"/>
      <c r="I756" s="72" t="s">
        <v>2216</v>
      </c>
      <c r="J756" s="105"/>
      <c r="K756" s="72">
        <v>1.31</v>
      </c>
      <c r="L756" s="135">
        <v>0.8</v>
      </c>
      <c r="M756" s="72" t="s">
        <v>2156</v>
      </c>
    </row>
    <row r="757" spans="1:13" ht="15" customHeight="1">
      <c r="A757" s="68" t="s">
        <v>1557</v>
      </c>
      <c r="B757" s="109" t="s">
        <v>250</v>
      </c>
      <c r="C757" s="103"/>
      <c r="D757" s="142">
        <v>1.9923</v>
      </c>
      <c r="E757" s="140">
        <v>6.12</v>
      </c>
      <c r="F757" s="133">
        <f t="shared" si="12"/>
        <v>0</v>
      </c>
      <c r="G757" s="107">
        <v>87611.77</v>
      </c>
      <c r="H757" s="105"/>
      <c r="I757" s="72" t="s">
        <v>2216</v>
      </c>
      <c r="J757" s="105"/>
      <c r="K757" s="72">
        <v>1.31</v>
      </c>
      <c r="L757" s="135">
        <v>0.8</v>
      </c>
      <c r="M757" s="72" t="s">
        <v>2156</v>
      </c>
    </row>
    <row r="758" spans="1:13" ht="15" customHeight="1">
      <c r="A758" s="68" t="s">
        <v>1558</v>
      </c>
      <c r="B758" s="109" t="s">
        <v>250</v>
      </c>
      <c r="C758" s="103"/>
      <c r="D758" s="142">
        <v>2.3512</v>
      </c>
      <c r="E758" s="140">
        <v>6.42</v>
      </c>
      <c r="F758" s="133">
        <f t="shared" si="12"/>
        <v>0</v>
      </c>
      <c r="G758" s="107">
        <v>128444.11</v>
      </c>
      <c r="H758" s="105"/>
      <c r="I758" s="72" t="s">
        <v>2216</v>
      </c>
      <c r="J758" s="105"/>
      <c r="K758" s="72">
        <v>1.31</v>
      </c>
      <c r="L758" s="135">
        <v>0.8</v>
      </c>
      <c r="M758" s="72" t="s">
        <v>2156</v>
      </c>
    </row>
    <row r="759" spans="1:13" s="66" customFormat="1" ht="15" customHeight="1">
      <c r="A759" s="68" t="s">
        <v>1559</v>
      </c>
      <c r="B759" s="109" t="s">
        <v>251</v>
      </c>
      <c r="C759" s="103"/>
      <c r="D759" s="142">
        <v>0.3548</v>
      </c>
      <c r="E759" s="140">
        <v>1.55</v>
      </c>
      <c r="F759" s="133">
        <f t="shared" si="12"/>
        <v>0</v>
      </c>
      <c r="G759" s="107">
        <v>30000</v>
      </c>
      <c r="H759" s="105"/>
      <c r="I759" s="72" t="s">
        <v>2216</v>
      </c>
      <c r="J759" s="105"/>
      <c r="K759" s="72">
        <v>1.31</v>
      </c>
      <c r="L759" s="135">
        <v>0.8</v>
      </c>
      <c r="M759" s="72" t="s">
        <v>2156</v>
      </c>
    </row>
    <row r="760" spans="1:13" ht="15" customHeight="1">
      <c r="A760" s="68" t="s">
        <v>1560</v>
      </c>
      <c r="B760" s="109" t="s">
        <v>251</v>
      </c>
      <c r="C760" s="103"/>
      <c r="D760" s="142">
        <v>0.46079999999999999</v>
      </c>
      <c r="E760" s="140">
        <v>1.93</v>
      </c>
      <c r="F760" s="133">
        <f t="shared" si="12"/>
        <v>0</v>
      </c>
      <c r="G760" s="107">
        <v>30000</v>
      </c>
      <c r="H760" s="105"/>
      <c r="I760" s="72" t="s">
        <v>2216</v>
      </c>
      <c r="J760" s="105"/>
      <c r="K760" s="72">
        <v>1.31</v>
      </c>
      <c r="L760" s="135">
        <v>0.8</v>
      </c>
      <c r="M760" s="72" t="s">
        <v>2156</v>
      </c>
    </row>
    <row r="761" spans="1:13" ht="15" customHeight="1">
      <c r="A761" s="68" t="s">
        <v>1561</v>
      </c>
      <c r="B761" s="109" t="s">
        <v>251</v>
      </c>
      <c r="C761" s="103"/>
      <c r="D761" s="142">
        <v>1.0037</v>
      </c>
      <c r="E761" s="140">
        <v>3.43</v>
      </c>
      <c r="F761" s="133">
        <f t="shared" si="12"/>
        <v>0</v>
      </c>
      <c r="G761" s="107">
        <v>59989.7</v>
      </c>
      <c r="H761" s="105"/>
      <c r="I761" s="72" t="s">
        <v>2216</v>
      </c>
      <c r="J761" s="105"/>
      <c r="K761" s="72">
        <v>1.31</v>
      </c>
      <c r="L761" s="135">
        <v>0.8</v>
      </c>
      <c r="M761" s="72" t="s">
        <v>2156</v>
      </c>
    </row>
    <row r="762" spans="1:13" ht="15" customHeight="1">
      <c r="A762" s="68" t="s">
        <v>1562</v>
      </c>
      <c r="B762" s="109" t="s">
        <v>251</v>
      </c>
      <c r="C762" s="103"/>
      <c r="D762" s="142">
        <v>1.5241</v>
      </c>
      <c r="E762" s="140">
        <v>4.67</v>
      </c>
      <c r="F762" s="133">
        <f t="shared" si="12"/>
        <v>0</v>
      </c>
      <c r="G762" s="107">
        <v>59989.7</v>
      </c>
      <c r="H762" s="105"/>
      <c r="I762" s="72" t="s">
        <v>2216</v>
      </c>
      <c r="J762" s="105"/>
      <c r="K762" s="72">
        <v>1.31</v>
      </c>
      <c r="L762" s="135">
        <v>0.8</v>
      </c>
      <c r="M762" s="72" t="s">
        <v>2156</v>
      </c>
    </row>
    <row r="763" spans="1:13" s="66" customFormat="1" ht="15" customHeight="1">
      <c r="A763" s="68" t="s">
        <v>1563</v>
      </c>
      <c r="B763" s="109" t="s">
        <v>104</v>
      </c>
      <c r="C763" s="103"/>
      <c r="D763" s="142">
        <v>0.88449999999999995</v>
      </c>
      <c r="E763" s="140">
        <v>2.44</v>
      </c>
      <c r="F763" s="133">
        <f t="shared" si="12"/>
        <v>0</v>
      </c>
      <c r="G763" s="107">
        <v>30000</v>
      </c>
      <c r="H763" s="105"/>
      <c r="I763" s="72" t="s">
        <v>782</v>
      </c>
      <c r="J763" s="105"/>
      <c r="K763" s="147">
        <v>1.7</v>
      </c>
      <c r="L763" s="135">
        <v>0.8</v>
      </c>
      <c r="M763" s="72" t="s">
        <v>2156</v>
      </c>
    </row>
    <row r="764" spans="1:13" ht="15" customHeight="1">
      <c r="A764" s="68" t="s">
        <v>1564</v>
      </c>
      <c r="B764" s="109" t="s">
        <v>104</v>
      </c>
      <c r="C764" s="103"/>
      <c r="D764" s="142">
        <v>1.1091</v>
      </c>
      <c r="E764" s="140">
        <v>2.97</v>
      </c>
      <c r="F764" s="133">
        <f t="shared" si="12"/>
        <v>0</v>
      </c>
      <c r="G764" s="107">
        <v>40474.620000000003</v>
      </c>
      <c r="H764" s="105"/>
      <c r="I764" s="72" t="s">
        <v>782</v>
      </c>
      <c r="J764" s="105"/>
      <c r="K764" s="147">
        <v>1.7</v>
      </c>
      <c r="L764" s="135">
        <v>0.8</v>
      </c>
      <c r="M764" s="72" t="s">
        <v>2156</v>
      </c>
    </row>
    <row r="765" spans="1:13" ht="15" customHeight="1">
      <c r="A765" s="68" t="s">
        <v>1565</v>
      </c>
      <c r="B765" s="109" t="s">
        <v>104</v>
      </c>
      <c r="C765" s="103"/>
      <c r="D765" s="142">
        <v>1.8376999999999999</v>
      </c>
      <c r="E765" s="140">
        <v>4.25</v>
      </c>
      <c r="F765" s="133">
        <f t="shared" si="12"/>
        <v>0</v>
      </c>
      <c r="G765" s="107">
        <v>54373.599999999999</v>
      </c>
      <c r="H765" s="105"/>
      <c r="I765" s="72" t="s">
        <v>782</v>
      </c>
      <c r="J765" s="105"/>
      <c r="K765" s="147">
        <v>1.7</v>
      </c>
      <c r="L765" s="135">
        <v>0.8</v>
      </c>
      <c r="M765" s="72" t="s">
        <v>2156</v>
      </c>
    </row>
    <row r="766" spans="1:13" ht="15" customHeight="1">
      <c r="A766" s="68" t="s">
        <v>1566</v>
      </c>
      <c r="B766" s="109" t="s">
        <v>104</v>
      </c>
      <c r="C766" s="103"/>
      <c r="D766" s="142">
        <v>3.6743000000000001</v>
      </c>
      <c r="E766" s="140">
        <v>10.15</v>
      </c>
      <c r="F766" s="133">
        <f t="shared" si="12"/>
        <v>0</v>
      </c>
      <c r="G766" s="107">
        <v>81792.08</v>
      </c>
      <c r="H766" s="105"/>
      <c r="I766" s="72" t="s">
        <v>782</v>
      </c>
      <c r="J766" s="105"/>
      <c r="K766" s="147">
        <v>1.7</v>
      </c>
      <c r="L766" s="135">
        <v>0.8</v>
      </c>
      <c r="M766" s="72" t="s">
        <v>2156</v>
      </c>
    </row>
    <row r="767" spans="1:13" s="66" customFormat="1" ht="15" customHeight="1">
      <c r="A767" s="68" t="s">
        <v>1567</v>
      </c>
      <c r="B767" s="109" t="s">
        <v>105</v>
      </c>
      <c r="C767" s="103"/>
      <c r="D767" s="142">
        <v>0.67290000000000005</v>
      </c>
      <c r="E767" s="140">
        <v>1.95</v>
      </c>
      <c r="F767" s="133">
        <f t="shared" si="12"/>
        <v>0</v>
      </c>
      <c r="G767" s="107">
        <v>30000</v>
      </c>
      <c r="H767" s="105"/>
      <c r="I767" s="72" t="s">
        <v>2216</v>
      </c>
      <c r="J767" s="105"/>
      <c r="K767" s="72">
        <v>1.31</v>
      </c>
      <c r="L767" s="135">
        <v>0.8</v>
      </c>
      <c r="M767" s="72" t="s">
        <v>2156</v>
      </c>
    </row>
    <row r="768" spans="1:13" ht="15" customHeight="1">
      <c r="A768" s="68" t="s">
        <v>1568</v>
      </c>
      <c r="B768" s="109" t="s">
        <v>105</v>
      </c>
      <c r="C768" s="103"/>
      <c r="D768" s="142">
        <v>0.89859999999999995</v>
      </c>
      <c r="E768" s="140">
        <v>2.93</v>
      </c>
      <c r="F768" s="133">
        <f t="shared" si="12"/>
        <v>0</v>
      </c>
      <c r="G768" s="107">
        <v>32708.84</v>
      </c>
      <c r="H768" s="105"/>
      <c r="I768" s="72" t="s">
        <v>2216</v>
      </c>
      <c r="J768" s="105"/>
      <c r="K768" s="72">
        <v>1.31</v>
      </c>
      <c r="L768" s="135">
        <v>0.8</v>
      </c>
      <c r="M768" s="72" t="s">
        <v>2156</v>
      </c>
    </row>
    <row r="769" spans="1:13" ht="15" customHeight="1">
      <c r="A769" s="68" t="s">
        <v>1569</v>
      </c>
      <c r="B769" s="109" t="s">
        <v>105</v>
      </c>
      <c r="C769" s="103"/>
      <c r="D769" s="142">
        <v>1.3196000000000001</v>
      </c>
      <c r="E769" s="140">
        <v>4.16</v>
      </c>
      <c r="F769" s="133">
        <f t="shared" si="12"/>
        <v>0</v>
      </c>
      <c r="G769" s="107">
        <v>32708.84</v>
      </c>
      <c r="H769" s="105"/>
      <c r="I769" s="72" t="s">
        <v>2216</v>
      </c>
      <c r="J769" s="105"/>
      <c r="K769" s="72">
        <v>1.31</v>
      </c>
      <c r="L769" s="135">
        <v>0.8</v>
      </c>
      <c r="M769" s="72" t="s">
        <v>2156</v>
      </c>
    </row>
    <row r="770" spans="1:13" ht="15" customHeight="1">
      <c r="A770" s="68" t="s">
        <v>1570</v>
      </c>
      <c r="B770" s="109" t="s">
        <v>105</v>
      </c>
      <c r="C770" s="103"/>
      <c r="D770" s="142">
        <v>2.3483000000000001</v>
      </c>
      <c r="E770" s="140">
        <v>6.24</v>
      </c>
      <c r="F770" s="133">
        <f t="shared" si="12"/>
        <v>0</v>
      </c>
      <c r="G770" s="107">
        <v>56011.91</v>
      </c>
      <c r="H770" s="105"/>
      <c r="I770" s="72" t="s">
        <v>2216</v>
      </c>
      <c r="J770" s="105"/>
      <c r="K770" s="72">
        <v>1.31</v>
      </c>
      <c r="L770" s="135">
        <v>0.8</v>
      </c>
      <c r="M770" s="72" t="s">
        <v>2156</v>
      </c>
    </row>
    <row r="771" spans="1:13" s="66" customFormat="1" ht="15" customHeight="1">
      <c r="A771" s="68" t="s">
        <v>1571</v>
      </c>
      <c r="B771" s="109" t="s">
        <v>106</v>
      </c>
      <c r="C771" s="103"/>
      <c r="D771" s="142">
        <v>0.48809999999999998</v>
      </c>
      <c r="E771" s="140">
        <v>1.96</v>
      </c>
      <c r="F771" s="133">
        <f t="shared" si="12"/>
        <v>0</v>
      </c>
      <c r="G771" s="107">
        <v>30000</v>
      </c>
      <c r="H771" s="105"/>
      <c r="I771" s="72" t="s">
        <v>2216</v>
      </c>
      <c r="J771" s="105"/>
      <c r="K771" s="72">
        <v>1.31</v>
      </c>
      <c r="L771" s="135">
        <v>0.8</v>
      </c>
      <c r="M771" s="72" t="s">
        <v>2156</v>
      </c>
    </row>
    <row r="772" spans="1:13" ht="15" customHeight="1">
      <c r="A772" s="68" t="s">
        <v>1572</v>
      </c>
      <c r="B772" s="109" t="s">
        <v>106</v>
      </c>
      <c r="C772" s="103"/>
      <c r="D772" s="142">
        <v>0.59719999999999995</v>
      </c>
      <c r="E772" s="140">
        <v>2.15</v>
      </c>
      <c r="F772" s="133">
        <f t="shared" si="12"/>
        <v>0</v>
      </c>
      <c r="G772" s="107">
        <v>30000</v>
      </c>
      <c r="H772" s="105"/>
      <c r="I772" s="72" t="s">
        <v>2216</v>
      </c>
      <c r="J772" s="105"/>
      <c r="K772" s="72">
        <v>1.31</v>
      </c>
      <c r="L772" s="135">
        <v>0.8</v>
      </c>
      <c r="M772" s="72" t="s">
        <v>2156</v>
      </c>
    </row>
    <row r="773" spans="1:13" ht="15" customHeight="1">
      <c r="A773" s="68" t="s">
        <v>1573</v>
      </c>
      <c r="B773" s="109" t="s">
        <v>106</v>
      </c>
      <c r="C773" s="103"/>
      <c r="D773" s="142">
        <v>1.2358</v>
      </c>
      <c r="E773" s="140">
        <v>3.85</v>
      </c>
      <c r="F773" s="133">
        <f t="shared" si="12"/>
        <v>0</v>
      </c>
      <c r="G773" s="107">
        <v>34154.36</v>
      </c>
      <c r="H773" s="105"/>
      <c r="I773" s="72" t="s">
        <v>2216</v>
      </c>
      <c r="J773" s="105"/>
      <c r="K773" s="72">
        <v>1.31</v>
      </c>
      <c r="L773" s="135">
        <v>0.8</v>
      </c>
      <c r="M773" s="72" t="s">
        <v>2156</v>
      </c>
    </row>
    <row r="774" spans="1:13" ht="15" customHeight="1">
      <c r="A774" s="68" t="s">
        <v>1574</v>
      </c>
      <c r="B774" s="109" t="s">
        <v>106</v>
      </c>
      <c r="C774" s="103"/>
      <c r="D774" s="142">
        <v>2.3742999999999999</v>
      </c>
      <c r="E774" s="140">
        <v>5.43</v>
      </c>
      <c r="F774" s="133">
        <f t="shared" si="12"/>
        <v>0</v>
      </c>
      <c r="G774" s="107">
        <v>70847.73</v>
      </c>
      <c r="H774" s="105"/>
      <c r="I774" s="72" t="s">
        <v>2216</v>
      </c>
      <c r="J774" s="105"/>
      <c r="K774" s="72">
        <v>1.31</v>
      </c>
      <c r="L774" s="135">
        <v>0.8</v>
      </c>
      <c r="M774" s="72" t="s">
        <v>2156</v>
      </c>
    </row>
    <row r="775" spans="1:13" s="66" customFormat="1" ht="15" customHeight="1">
      <c r="A775" s="68" t="s">
        <v>1575</v>
      </c>
      <c r="B775" s="109" t="s">
        <v>107</v>
      </c>
      <c r="C775" s="103"/>
      <c r="D775" s="142">
        <v>0.4748</v>
      </c>
      <c r="E775" s="140">
        <v>1.77</v>
      </c>
      <c r="F775" s="133">
        <f t="shared" si="12"/>
        <v>0</v>
      </c>
      <c r="G775" s="107">
        <v>30000</v>
      </c>
      <c r="H775" s="105"/>
      <c r="I775" s="72" t="s">
        <v>2216</v>
      </c>
      <c r="J775" s="105"/>
      <c r="K775" s="72">
        <v>1.31</v>
      </c>
      <c r="L775" s="135">
        <v>0.8</v>
      </c>
      <c r="M775" s="72" t="s">
        <v>2156</v>
      </c>
    </row>
    <row r="776" spans="1:13" ht="15" customHeight="1">
      <c r="A776" s="68" t="s">
        <v>1576</v>
      </c>
      <c r="B776" s="109" t="s">
        <v>107</v>
      </c>
      <c r="C776" s="103"/>
      <c r="D776" s="142">
        <v>0.77429999999999999</v>
      </c>
      <c r="E776" s="140">
        <v>2.89</v>
      </c>
      <c r="F776" s="133">
        <f t="shared" si="12"/>
        <v>0</v>
      </c>
      <c r="G776" s="107">
        <v>32418.240000000002</v>
      </c>
      <c r="H776" s="105"/>
      <c r="I776" s="72" t="s">
        <v>2216</v>
      </c>
      <c r="J776" s="105"/>
      <c r="K776" s="72">
        <v>1.31</v>
      </c>
      <c r="L776" s="135">
        <v>0.8</v>
      </c>
      <c r="M776" s="72" t="s">
        <v>2156</v>
      </c>
    </row>
    <row r="777" spans="1:13" ht="15" customHeight="1">
      <c r="A777" s="68" t="s">
        <v>1577</v>
      </c>
      <c r="B777" s="109" t="s">
        <v>107</v>
      </c>
      <c r="C777" s="103"/>
      <c r="D777" s="142">
        <v>1.3122</v>
      </c>
      <c r="E777" s="140">
        <v>4.28</v>
      </c>
      <c r="F777" s="133">
        <f t="shared" si="12"/>
        <v>0</v>
      </c>
      <c r="G777" s="107">
        <v>39791.230000000003</v>
      </c>
      <c r="H777" s="105"/>
      <c r="I777" s="72" t="s">
        <v>2216</v>
      </c>
      <c r="J777" s="105"/>
      <c r="K777" s="72">
        <v>1.31</v>
      </c>
      <c r="L777" s="135">
        <v>0.8</v>
      </c>
      <c r="M777" s="72" t="s">
        <v>2156</v>
      </c>
    </row>
    <row r="778" spans="1:13" ht="15" customHeight="1">
      <c r="A778" s="68" t="s">
        <v>1578</v>
      </c>
      <c r="B778" s="109" t="s">
        <v>107</v>
      </c>
      <c r="C778" s="103"/>
      <c r="D778" s="142">
        <v>2.0043000000000002</v>
      </c>
      <c r="E778" s="140">
        <v>6.49</v>
      </c>
      <c r="F778" s="133">
        <f t="shared" si="12"/>
        <v>0</v>
      </c>
      <c r="G778" s="107">
        <v>61363.77</v>
      </c>
      <c r="H778" s="105"/>
      <c r="I778" s="72" t="s">
        <v>2216</v>
      </c>
      <c r="J778" s="105"/>
      <c r="K778" s="72">
        <v>1.31</v>
      </c>
      <c r="L778" s="135">
        <v>0.8</v>
      </c>
      <c r="M778" s="72" t="s">
        <v>2156</v>
      </c>
    </row>
    <row r="779" spans="1:13" s="66" customFormat="1" ht="15" customHeight="1">
      <c r="A779" s="68" t="s">
        <v>1579</v>
      </c>
      <c r="B779" s="109" t="s">
        <v>108</v>
      </c>
      <c r="C779" s="103"/>
      <c r="D779" s="142">
        <v>0.61780000000000002</v>
      </c>
      <c r="E779" s="140">
        <v>2.08</v>
      </c>
      <c r="F779" s="133">
        <f t="shared" si="12"/>
        <v>0</v>
      </c>
      <c r="G779" s="107">
        <v>30000</v>
      </c>
      <c r="H779" s="105"/>
      <c r="I779" s="72" t="s">
        <v>2216</v>
      </c>
      <c r="J779" s="105"/>
      <c r="K779" s="72">
        <v>1.31</v>
      </c>
      <c r="L779" s="135">
        <v>0.8</v>
      </c>
      <c r="M779" s="72" t="s">
        <v>2156</v>
      </c>
    </row>
    <row r="780" spans="1:13" ht="15" customHeight="1">
      <c r="A780" s="68" t="s">
        <v>1580</v>
      </c>
      <c r="B780" s="109" t="s">
        <v>108</v>
      </c>
      <c r="C780" s="103"/>
      <c r="D780" s="142">
        <v>0.70269999999999999</v>
      </c>
      <c r="E780" s="140">
        <v>2.64</v>
      </c>
      <c r="F780" s="133">
        <f t="shared" si="12"/>
        <v>0</v>
      </c>
      <c r="G780" s="107">
        <v>30000</v>
      </c>
      <c r="H780" s="105"/>
      <c r="I780" s="72" t="s">
        <v>2216</v>
      </c>
      <c r="J780" s="105"/>
      <c r="K780" s="72">
        <v>1.31</v>
      </c>
      <c r="L780" s="135">
        <v>0.8</v>
      </c>
      <c r="M780" s="72" t="s">
        <v>2156</v>
      </c>
    </row>
    <row r="781" spans="1:13" ht="15" customHeight="1">
      <c r="A781" s="68" t="s">
        <v>1581</v>
      </c>
      <c r="B781" s="109" t="s">
        <v>108</v>
      </c>
      <c r="C781" s="103"/>
      <c r="D781" s="142">
        <v>1.2189000000000001</v>
      </c>
      <c r="E781" s="140">
        <v>4.1100000000000003</v>
      </c>
      <c r="F781" s="133">
        <f t="shared" si="12"/>
        <v>0</v>
      </c>
      <c r="G781" s="107">
        <v>30000</v>
      </c>
      <c r="H781" s="105"/>
      <c r="I781" s="72" t="s">
        <v>2216</v>
      </c>
      <c r="J781" s="105"/>
      <c r="K781" s="72">
        <v>1.31</v>
      </c>
      <c r="L781" s="135">
        <v>0.8</v>
      </c>
      <c r="M781" s="72" t="s">
        <v>2156</v>
      </c>
    </row>
    <row r="782" spans="1:13" ht="15" customHeight="1">
      <c r="A782" s="68" t="s">
        <v>1582</v>
      </c>
      <c r="B782" s="109" t="s">
        <v>108</v>
      </c>
      <c r="C782" s="103"/>
      <c r="D782" s="142">
        <v>2.5085999999999999</v>
      </c>
      <c r="E782" s="140">
        <v>8.33</v>
      </c>
      <c r="F782" s="133">
        <f t="shared" si="12"/>
        <v>0</v>
      </c>
      <c r="G782" s="107">
        <v>55990.11</v>
      </c>
      <c r="H782" s="105"/>
      <c r="I782" s="72" t="s">
        <v>2216</v>
      </c>
      <c r="J782" s="105"/>
      <c r="K782" s="72">
        <v>1.31</v>
      </c>
      <c r="L782" s="135">
        <v>0.8</v>
      </c>
      <c r="M782" s="72" t="s">
        <v>2156</v>
      </c>
    </row>
    <row r="783" spans="1:13" s="66" customFormat="1" ht="15" customHeight="1">
      <c r="A783" s="68" t="s">
        <v>2166</v>
      </c>
      <c r="B783" s="109" t="s">
        <v>2200</v>
      </c>
      <c r="C783" s="103"/>
      <c r="D783" s="142">
        <v>0.63109999999999999</v>
      </c>
      <c r="E783" s="140">
        <v>3.92</v>
      </c>
      <c r="F783" s="133">
        <f t="shared" si="12"/>
        <v>0</v>
      </c>
      <c r="G783" s="107">
        <v>30000</v>
      </c>
      <c r="H783" s="105"/>
      <c r="I783" s="72" t="s">
        <v>782</v>
      </c>
      <c r="J783" s="105"/>
      <c r="K783" s="147">
        <v>1.7</v>
      </c>
      <c r="L783" s="135">
        <v>0.8</v>
      </c>
      <c r="M783" s="72" t="s">
        <v>2156</v>
      </c>
    </row>
    <row r="784" spans="1:13" ht="15" customHeight="1">
      <c r="A784" s="68" t="s">
        <v>2167</v>
      </c>
      <c r="B784" s="109" t="s">
        <v>2200</v>
      </c>
      <c r="C784" s="103"/>
      <c r="D784" s="142">
        <v>1.0446</v>
      </c>
      <c r="E784" s="140">
        <v>5.34</v>
      </c>
      <c r="F784" s="133">
        <f t="shared" si="12"/>
        <v>0</v>
      </c>
      <c r="G784" s="107">
        <v>30000</v>
      </c>
      <c r="H784" s="105"/>
      <c r="I784" s="72" t="s">
        <v>782</v>
      </c>
      <c r="J784" s="105"/>
      <c r="K784" s="147">
        <v>1.7</v>
      </c>
      <c r="L784" s="135">
        <v>0.8</v>
      </c>
      <c r="M784" s="72" t="s">
        <v>2156</v>
      </c>
    </row>
    <row r="785" spans="1:13" ht="15" customHeight="1">
      <c r="A785" s="68" t="s">
        <v>2168</v>
      </c>
      <c r="B785" s="109" t="s">
        <v>2200</v>
      </c>
      <c r="C785" s="103"/>
      <c r="D785" s="142">
        <v>2.9662999999999999</v>
      </c>
      <c r="E785" s="140">
        <v>12.13</v>
      </c>
      <c r="F785" s="133">
        <f t="shared" si="12"/>
        <v>0</v>
      </c>
      <c r="G785" s="107">
        <v>66122.399999999994</v>
      </c>
      <c r="H785" s="105"/>
      <c r="I785" s="72" t="s">
        <v>782</v>
      </c>
      <c r="J785" s="105"/>
      <c r="K785" s="147">
        <v>1.7</v>
      </c>
      <c r="L785" s="135">
        <v>0.8</v>
      </c>
      <c r="M785" s="72" t="s">
        <v>2156</v>
      </c>
    </row>
    <row r="786" spans="1:13" ht="15" customHeight="1">
      <c r="A786" s="68" t="s">
        <v>2169</v>
      </c>
      <c r="B786" s="109" t="s">
        <v>2200</v>
      </c>
      <c r="C786" s="103"/>
      <c r="D786" s="142">
        <v>5.4558</v>
      </c>
      <c r="E786" s="140">
        <v>22.41</v>
      </c>
      <c r="F786" s="133">
        <f t="shared" si="12"/>
        <v>0</v>
      </c>
      <c r="G786" s="107">
        <v>121221.23</v>
      </c>
      <c r="H786" s="105"/>
      <c r="I786" s="72" t="s">
        <v>782</v>
      </c>
      <c r="J786" s="105"/>
      <c r="K786" s="147">
        <v>1.7</v>
      </c>
      <c r="L786" s="135">
        <v>0.8</v>
      </c>
      <c r="M786" s="72" t="s">
        <v>2156</v>
      </c>
    </row>
    <row r="787" spans="1:13" s="66" customFormat="1" ht="15" customHeight="1">
      <c r="A787" s="68" t="s">
        <v>1583</v>
      </c>
      <c r="B787" s="109" t="s">
        <v>109</v>
      </c>
      <c r="C787" s="103"/>
      <c r="D787" s="142"/>
      <c r="E787" s="140"/>
      <c r="F787" s="133"/>
      <c r="G787" s="107"/>
      <c r="H787" s="105"/>
      <c r="I787" s="72" t="s">
        <v>769</v>
      </c>
      <c r="J787" s="105"/>
      <c r="K787" s="147"/>
      <c r="L787" s="135">
        <v>0.8</v>
      </c>
      <c r="M787" s="72" t="s">
        <v>2156</v>
      </c>
    </row>
    <row r="788" spans="1:13" ht="15" customHeight="1">
      <c r="A788" s="68" t="s">
        <v>1584</v>
      </c>
      <c r="B788" s="109" t="s">
        <v>109</v>
      </c>
      <c r="C788" s="103"/>
      <c r="D788" s="142"/>
      <c r="E788" s="140"/>
      <c r="F788" s="133"/>
      <c r="G788" s="107"/>
      <c r="H788" s="105"/>
      <c r="I788" s="72" t="s">
        <v>769</v>
      </c>
      <c r="J788" s="105"/>
      <c r="K788" s="147"/>
      <c r="L788" s="135">
        <v>0.8</v>
      </c>
      <c r="M788" s="72" t="s">
        <v>2156</v>
      </c>
    </row>
    <row r="789" spans="1:13" ht="15" customHeight="1">
      <c r="A789" s="68" t="s">
        <v>1585</v>
      </c>
      <c r="B789" s="109" t="s">
        <v>109</v>
      </c>
      <c r="C789" s="103"/>
      <c r="D789" s="142"/>
      <c r="E789" s="140"/>
      <c r="F789" s="133"/>
      <c r="G789" s="107"/>
      <c r="H789" s="105"/>
      <c r="I789" s="72" t="s">
        <v>769</v>
      </c>
      <c r="J789" s="105"/>
      <c r="K789" s="147"/>
      <c r="L789" s="135">
        <v>0.8</v>
      </c>
      <c r="M789" s="72" t="s">
        <v>2156</v>
      </c>
    </row>
    <row r="790" spans="1:13" ht="15" customHeight="1">
      <c r="A790" s="68" t="s">
        <v>1586</v>
      </c>
      <c r="B790" s="109" t="s">
        <v>109</v>
      </c>
      <c r="C790" s="103"/>
      <c r="D790" s="142"/>
      <c r="E790" s="140"/>
      <c r="F790" s="133"/>
      <c r="G790" s="107"/>
      <c r="H790" s="105"/>
      <c r="I790" s="72" t="s">
        <v>769</v>
      </c>
      <c r="J790" s="105"/>
      <c r="K790" s="147"/>
      <c r="L790" s="135">
        <v>0.8</v>
      </c>
      <c r="M790" s="72" t="s">
        <v>2156</v>
      </c>
    </row>
    <row r="791" spans="1:13" s="66" customFormat="1" ht="15" customHeight="1">
      <c r="A791" s="68" t="s">
        <v>1587</v>
      </c>
      <c r="B791" s="109" t="s">
        <v>110</v>
      </c>
      <c r="C791" s="103"/>
      <c r="D791" s="142">
        <v>2.8778000000000001</v>
      </c>
      <c r="E791" s="140">
        <v>4.03</v>
      </c>
      <c r="F791" s="133">
        <f t="shared" ref="F791:F854" si="13">IF(I791="Mental Health and Substance Abuse",ROUND(E791,0),0)</f>
        <v>0</v>
      </c>
      <c r="G791" s="107">
        <v>57649.91</v>
      </c>
      <c r="H791" s="105"/>
      <c r="I791" s="72" t="s">
        <v>787</v>
      </c>
      <c r="J791" s="105"/>
      <c r="K791" s="147">
        <v>1</v>
      </c>
      <c r="L791" s="135">
        <v>0.8</v>
      </c>
      <c r="M791" s="72" t="s">
        <v>2156</v>
      </c>
    </row>
    <row r="792" spans="1:13" ht="15" customHeight="1">
      <c r="A792" s="68" t="s">
        <v>1588</v>
      </c>
      <c r="B792" s="109" t="s">
        <v>110</v>
      </c>
      <c r="C792" s="103"/>
      <c r="D792" s="142">
        <v>3.4508999999999999</v>
      </c>
      <c r="E792" s="140">
        <v>5.82</v>
      </c>
      <c r="F792" s="133">
        <f t="shared" si="13"/>
        <v>0</v>
      </c>
      <c r="G792" s="107">
        <v>57649.91</v>
      </c>
      <c r="H792" s="105"/>
      <c r="I792" s="72" t="s">
        <v>787</v>
      </c>
      <c r="J792" s="105"/>
      <c r="K792" s="147">
        <v>1</v>
      </c>
      <c r="L792" s="135">
        <v>0.8</v>
      </c>
      <c r="M792" s="72" t="s">
        <v>2156</v>
      </c>
    </row>
    <row r="793" spans="1:13" ht="15" customHeight="1">
      <c r="A793" s="68" t="s">
        <v>1589</v>
      </c>
      <c r="B793" s="109" t="s">
        <v>110</v>
      </c>
      <c r="C793" s="103"/>
      <c r="D793" s="142">
        <v>3.4508999999999999</v>
      </c>
      <c r="E793" s="140">
        <v>7.99</v>
      </c>
      <c r="F793" s="133">
        <f t="shared" si="13"/>
        <v>0</v>
      </c>
      <c r="G793" s="107">
        <v>57649.91</v>
      </c>
      <c r="H793" s="105"/>
      <c r="I793" s="72" t="s">
        <v>787</v>
      </c>
      <c r="J793" s="105"/>
      <c r="K793" s="147">
        <v>1</v>
      </c>
      <c r="L793" s="135">
        <v>0.8</v>
      </c>
      <c r="M793" s="72" t="s">
        <v>2156</v>
      </c>
    </row>
    <row r="794" spans="1:13" ht="15" customHeight="1">
      <c r="A794" s="68" t="s">
        <v>1590</v>
      </c>
      <c r="B794" s="109" t="s">
        <v>110</v>
      </c>
      <c r="C794" s="103"/>
      <c r="D794" s="142">
        <v>6.9433999999999996</v>
      </c>
      <c r="E794" s="140">
        <v>13.89</v>
      </c>
      <c r="F794" s="133">
        <f t="shared" si="13"/>
        <v>0</v>
      </c>
      <c r="G794" s="107">
        <v>131075.95000000001</v>
      </c>
      <c r="H794" s="105"/>
      <c r="I794" s="72" t="s">
        <v>787</v>
      </c>
      <c r="J794" s="105"/>
      <c r="K794" s="147">
        <v>1</v>
      </c>
      <c r="L794" s="135">
        <v>0.8</v>
      </c>
      <c r="M794" s="72" t="s">
        <v>2156</v>
      </c>
    </row>
    <row r="795" spans="1:13" s="66" customFormat="1" ht="15" customHeight="1">
      <c r="A795" s="68" t="s">
        <v>1591</v>
      </c>
      <c r="B795" s="109" t="s">
        <v>252</v>
      </c>
      <c r="C795" s="103"/>
      <c r="D795" s="142">
        <v>1.1654</v>
      </c>
      <c r="E795" s="140">
        <v>2.2599999999999998</v>
      </c>
      <c r="F795" s="133">
        <f t="shared" si="13"/>
        <v>0</v>
      </c>
      <c r="G795" s="107">
        <v>30000</v>
      </c>
      <c r="H795" s="105"/>
      <c r="I795" s="72" t="s">
        <v>787</v>
      </c>
      <c r="J795" s="105"/>
      <c r="K795" s="147">
        <v>1</v>
      </c>
      <c r="L795" s="135">
        <v>0.8</v>
      </c>
      <c r="M795" s="72" t="s">
        <v>2156</v>
      </c>
    </row>
    <row r="796" spans="1:13" ht="15" customHeight="1">
      <c r="A796" s="68" t="s">
        <v>1592</v>
      </c>
      <c r="B796" s="109" t="s">
        <v>252</v>
      </c>
      <c r="C796" s="103"/>
      <c r="D796" s="142">
        <v>2.0162</v>
      </c>
      <c r="E796" s="140">
        <v>2.64</v>
      </c>
      <c r="F796" s="133">
        <f t="shared" si="13"/>
        <v>0</v>
      </c>
      <c r="G796" s="107">
        <v>37134.14</v>
      </c>
      <c r="H796" s="105"/>
      <c r="I796" s="72" t="s">
        <v>787</v>
      </c>
      <c r="J796" s="105"/>
      <c r="K796" s="147">
        <v>1</v>
      </c>
      <c r="L796" s="135">
        <v>0.8</v>
      </c>
      <c r="M796" s="72" t="s">
        <v>2156</v>
      </c>
    </row>
    <row r="797" spans="1:13" ht="15" customHeight="1">
      <c r="A797" s="68" t="s">
        <v>1593</v>
      </c>
      <c r="B797" s="109" t="s">
        <v>252</v>
      </c>
      <c r="C797" s="103"/>
      <c r="D797" s="142">
        <v>3.1196999999999999</v>
      </c>
      <c r="E797" s="140">
        <v>5.16</v>
      </c>
      <c r="F797" s="133">
        <f t="shared" si="13"/>
        <v>0</v>
      </c>
      <c r="G797" s="107">
        <v>63977.85</v>
      </c>
      <c r="H797" s="105"/>
      <c r="I797" s="72" t="s">
        <v>787</v>
      </c>
      <c r="J797" s="105"/>
      <c r="K797" s="147">
        <v>1</v>
      </c>
      <c r="L797" s="135">
        <v>0.8</v>
      </c>
      <c r="M797" s="72" t="s">
        <v>2156</v>
      </c>
    </row>
    <row r="798" spans="1:13" ht="15" customHeight="1">
      <c r="A798" s="68" t="s">
        <v>1594</v>
      </c>
      <c r="B798" s="109" t="s">
        <v>252</v>
      </c>
      <c r="C798" s="103"/>
      <c r="D798" s="142">
        <v>5.5891000000000002</v>
      </c>
      <c r="E798" s="140">
        <v>8.43</v>
      </c>
      <c r="F798" s="133">
        <f t="shared" si="13"/>
        <v>0</v>
      </c>
      <c r="G798" s="107">
        <v>123217.43</v>
      </c>
      <c r="H798" s="105"/>
      <c r="I798" s="72" t="s">
        <v>787</v>
      </c>
      <c r="J798" s="105"/>
      <c r="K798" s="147">
        <v>1</v>
      </c>
      <c r="L798" s="135">
        <v>0.8</v>
      </c>
      <c r="M798" s="72" t="s">
        <v>2156</v>
      </c>
    </row>
    <row r="799" spans="1:13" s="66" customFormat="1" ht="15" customHeight="1">
      <c r="A799" s="68" t="s">
        <v>1595</v>
      </c>
      <c r="B799" s="109" t="s">
        <v>253</v>
      </c>
      <c r="C799" s="103"/>
      <c r="D799" s="142">
        <v>0.85960000000000003</v>
      </c>
      <c r="E799" s="140">
        <v>2.15</v>
      </c>
      <c r="F799" s="133">
        <f t="shared" si="13"/>
        <v>0</v>
      </c>
      <c r="G799" s="107">
        <v>30000</v>
      </c>
      <c r="H799" s="105"/>
      <c r="I799" s="72" t="s">
        <v>787</v>
      </c>
      <c r="J799" s="105"/>
      <c r="K799" s="147">
        <v>1</v>
      </c>
      <c r="L799" s="135">
        <v>0.8</v>
      </c>
      <c r="M799" s="72" t="s">
        <v>2156</v>
      </c>
    </row>
    <row r="800" spans="1:13" ht="15" customHeight="1">
      <c r="A800" s="68" t="s">
        <v>1596</v>
      </c>
      <c r="B800" s="109" t="s">
        <v>253</v>
      </c>
      <c r="C800" s="103"/>
      <c r="D800" s="142">
        <v>1.6114999999999999</v>
      </c>
      <c r="E800" s="140">
        <v>3.65</v>
      </c>
      <c r="F800" s="133">
        <f t="shared" si="13"/>
        <v>0</v>
      </c>
      <c r="G800" s="107">
        <v>33781.85</v>
      </c>
      <c r="H800" s="105"/>
      <c r="I800" s="72" t="s">
        <v>787</v>
      </c>
      <c r="J800" s="105"/>
      <c r="K800" s="147">
        <v>1</v>
      </c>
      <c r="L800" s="135">
        <v>0.8</v>
      </c>
      <c r="M800" s="72" t="s">
        <v>2156</v>
      </c>
    </row>
    <row r="801" spans="1:13" ht="15" customHeight="1">
      <c r="A801" s="68" t="s">
        <v>1597</v>
      </c>
      <c r="B801" s="109" t="s">
        <v>253</v>
      </c>
      <c r="C801" s="103"/>
      <c r="D801" s="142">
        <v>2.8487</v>
      </c>
      <c r="E801" s="140">
        <v>5.28</v>
      </c>
      <c r="F801" s="133">
        <f t="shared" si="13"/>
        <v>0</v>
      </c>
      <c r="G801" s="107">
        <v>64976.99</v>
      </c>
      <c r="H801" s="105"/>
      <c r="I801" s="72" t="s">
        <v>787</v>
      </c>
      <c r="J801" s="105"/>
      <c r="K801" s="147">
        <v>1</v>
      </c>
      <c r="L801" s="135">
        <v>0.8</v>
      </c>
      <c r="M801" s="72" t="s">
        <v>2156</v>
      </c>
    </row>
    <row r="802" spans="1:13" ht="15" customHeight="1">
      <c r="A802" s="68" t="s">
        <v>1598</v>
      </c>
      <c r="B802" s="109" t="s">
        <v>253</v>
      </c>
      <c r="C802" s="103"/>
      <c r="D802" s="142">
        <v>4.2362000000000002</v>
      </c>
      <c r="E802" s="140">
        <v>10.85</v>
      </c>
      <c r="F802" s="133">
        <f t="shared" si="13"/>
        <v>0</v>
      </c>
      <c r="G802" s="107">
        <v>94227.56</v>
      </c>
      <c r="H802" s="105"/>
      <c r="I802" s="72" t="s">
        <v>787</v>
      </c>
      <c r="J802" s="105"/>
      <c r="K802" s="147">
        <v>1</v>
      </c>
      <c r="L802" s="135">
        <v>0.8</v>
      </c>
      <c r="M802" s="72" t="s">
        <v>2156</v>
      </c>
    </row>
    <row r="803" spans="1:13" s="66" customFormat="1" ht="15" customHeight="1">
      <c r="A803" s="68" t="s">
        <v>1599</v>
      </c>
      <c r="B803" s="109" t="s">
        <v>355</v>
      </c>
      <c r="C803" s="103"/>
      <c r="D803" s="142">
        <v>1.6312</v>
      </c>
      <c r="E803" s="140">
        <v>3.32</v>
      </c>
      <c r="F803" s="133">
        <f t="shared" si="13"/>
        <v>0</v>
      </c>
      <c r="G803" s="107">
        <v>30000</v>
      </c>
      <c r="H803" s="105"/>
      <c r="I803" s="72" t="s">
        <v>771</v>
      </c>
      <c r="J803" s="105"/>
      <c r="K803" s="147">
        <v>1</v>
      </c>
      <c r="L803" s="135">
        <v>0.8</v>
      </c>
      <c r="M803" s="72" t="s">
        <v>2156</v>
      </c>
    </row>
    <row r="804" spans="1:13" ht="15" customHeight="1">
      <c r="A804" s="68" t="s">
        <v>1600</v>
      </c>
      <c r="B804" s="109" t="s">
        <v>355</v>
      </c>
      <c r="C804" s="103"/>
      <c r="D804" s="142">
        <v>1.9554</v>
      </c>
      <c r="E804" s="140">
        <v>4.7300000000000004</v>
      </c>
      <c r="F804" s="133">
        <f t="shared" si="13"/>
        <v>0</v>
      </c>
      <c r="G804" s="107">
        <v>38050.33</v>
      </c>
      <c r="H804" s="105"/>
      <c r="I804" s="72" t="s">
        <v>771</v>
      </c>
      <c r="J804" s="105"/>
      <c r="K804" s="147">
        <v>1</v>
      </c>
      <c r="L804" s="135">
        <v>0.8</v>
      </c>
      <c r="M804" s="72" t="s">
        <v>2156</v>
      </c>
    </row>
    <row r="805" spans="1:13" ht="15" customHeight="1">
      <c r="A805" s="68" t="s">
        <v>1601</v>
      </c>
      <c r="B805" s="109" t="s">
        <v>355</v>
      </c>
      <c r="C805" s="103"/>
      <c r="D805" s="142">
        <v>2.4885999999999999</v>
      </c>
      <c r="E805" s="140">
        <v>6.63</v>
      </c>
      <c r="F805" s="133">
        <f t="shared" si="13"/>
        <v>0</v>
      </c>
      <c r="G805" s="107">
        <v>60312.57</v>
      </c>
      <c r="H805" s="105"/>
      <c r="I805" s="72" t="s">
        <v>771</v>
      </c>
      <c r="J805" s="105"/>
      <c r="K805" s="147">
        <v>1</v>
      </c>
      <c r="L805" s="135">
        <v>0.8</v>
      </c>
      <c r="M805" s="72" t="s">
        <v>2156</v>
      </c>
    </row>
    <row r="806" spans="1:13" ht="15" customHeight="1">
      <c r="A806" s="68" t="s">
        <v>1602</v>
      </c>
      <c r="B806" s="109" t="s">
        <v>355</v>
      </c>
      <c r="C806" s="103"/>
      <c r="D806" s="142">
        <v>4.6395999999999997</v>
      </c>
      <c r="E806" s="140">
        <v>12.79</v>
      </c>
      <c r="F806" s="133">
        <f t="shared" si="13"/>
        <v>0</v>
      </c>
      <c r="G806" s="107">
        <v>103156.7</v>
      </c>
      <c r="H806" s="105"/>
      <c r="I806" s="72" t="s">
        <v>771</v>
      </c>
      <c r="J806" s="105"/>
      <c r="K806" s="147">
        <v>1</v>
      </c>
      <c r="L806" s="135">
        <v>0.8</v>
      </c>
      <c r="M806" s="72" t="s">
        <v>2156</v>
      </c>
    </row>
    <row r="807" spans="1:13" s="66" customFormat="1" ht="15" customHeight="1">
      <c r="A807" s="68" t="s">
        <v>1603</v>
      </c>
      <c r="B807" s="109" t="s">
        <v>111</v>
      </c>
      <c r="C807" s="103"/>
      <c r="D807" s="142">
        <v>1.3362000000000001</v>
      </c>
      <c r="E807" s="140">
        <v>2.5099999999999998</v>
      </c>
      <c r="F807" s="133">
        <f t="shared" si="13"/>
        <v>0</v>
      </c>
      <c r="G807" s="107">
        <v>31228.21</v>
      </c>
      <c r="H807" s="105"/>
      <c r="I807" s="72" t="s">
        <v>787</v>
      </c>
      <c r="J807" s="105"/>
      <c r="K807" s="147">
        <v>1</v>
      </c>
      <c r="L807" s="135">
        <v>0.8</v>
      </c>
      <c r="M807" s="72" t="s">
        <v>2156</v>
      </c>
    </row>
    <row r="808" spans="1:13" ht="15" customHeight="1">
      <c r="A808" s="68" t="s">
        <v>1604</v>
      </c>
      <c r="B808" s="109" t="s">
        <v>111</v>
      </c>
      <c r="C808" s="103"/>
      <c r="D808" s="142">
        <v>1.8080000000000001</v>
      </c>
      <c r="E808" s="140">
        <v>3.01</v>
      </c>
      <c r="F808" s="133">
        <f t="shared" si="13"/>
        <v>0</v>
      </c>
      <c r="G808" s="107">
        <v>45838.33</v>
      </c>
      <c r="H808" s="105"/>
      <c r="I808" s="72" t="s">
        <v>787</v>
      </c>
      <c r="J808" s="105"/>
      <c r="K808" s="147">
        <v>1</v>
      </c>
      <c r="L808" s="135">
        <v>0.8</v>
      </c>
      <c r="M808" s="72" t="s">
        <v>2156</v>
      </c>
    </row>
    <row r="809" spans="1:13" ht="15" customHeight="1">
      <c r="A809" s="68" t="s">
        <v>1605</v>
      </c>
      <c r="B809" s="109" t="s">
        <v>111</v>
      </c>
      <c r="C809" s="103"/>
      <c r="D809" s="142">
        <v>2.0436999999999999</v>
      </c>
      <c r="E809" s="140">
        <v>5.14</v>
      </c>
      <c r="F809" s="133">
        <f t="shared" si="13"/>
        <v>0</v>
      </c>
      <c r="G809" s="107">
        <v>45838.33</v>
      </c>
      <c r="H809" s="105"/>
      <c r="I809" s="72" t="s">
        <v>787</v>
      </c>
      <c r="J809" s="105"/>
      <c r="K809" s="147">
        <v>1</v>
      </c>
      <c r="L809" s="135">
        <v>0.8</v>
      </c>
      <c r="M809" s="72" t="s">
        <v>2156</v>
      </c>
    </row>
    <row r="810" spans="1:13" ht="15" customHeight="1">
      <c r="A810" s="68" t="s">
        <v>1606</v>
      </c>
      <c r="B810" s="109" t="s">
        <v>111</v>
      </c>
      <c r="C810" s="103"/>
      <c r="D810" s="142">
        <v>3.6042999999999998</v>
      </c>
      <c r="E810" s="140">
        <v>10.49</v>
      </c>
      <c r="F810" s="133">
        <f t="shared" si="13"/>
        <v>0</v>
      </c>
      <c r="G810" s="107">
        <v>80242.3</v>
      </c>
      <c r="H810" s="105"/>
      <c r="I810" s="72" t="s">
        <v>787</v>
      </c>
      <c r="J810" s="105"/>
      <c r="K810" s="147">
        <v>1</v>
      </c>
      <c r="L810" s="135">
        <v>0.8</v>
      </c>
      <c r="M810" s="72" t="s">
        <v>2156</v>
      </c>
    </row>
    <row r="811" spans="1:13" s="66" customFormat="1" ht="15" customHeight="1">
      <c r="A811" s="68" t="s">
        <v>1607</v>
      </c>
      <c r="B811" s="109" t="s">
        <v>254</v>
      </c>
      <c r="C811" s="103"/>
      <c r="D811" s="142">
        <v>0.60119999999999996</v>
      </c>
      <c r="E811" s="140">
        <v>1.89</v>
      </c>
      <c r="F811" s="133">
        <f t="shared" si="13"/>
        <v>0</v>
      </c>
      <c r="G811" s="107">
        <v>30000</v>
      </c>
      <c r="H811" s="105"/>
      <c r="I811" s="72" t="s">
        <v>787</v>
      </c>
      <c r="J811" s="105"/>
      <c r="K811" s="147">
        <v>1</v>
      </c>
      <c r="L811" s="135">
        <v>0.8</v>
      </c>
      <c r="M811" s="72" t="s">
        <v>2156</v>
      </c>
    </row>
    <row r="812" spans="1:13" ht="15" customHeight="1">
      <c r="A812" s="68" t="s">
        <v>1608</v>
      </c>
      <c r="B812" s="109" t="s">
        <v>254</v>
      </c>
      <c r="C812" s="103"/>
      <c r="D812" s="142">
        <v>1.0663</v>
      </c>
      <c r="E812" s="140">
        <v>3.13</v>
      </c>
      <c r="F812" s="133">
        <f t="shared" si="13"/>
        <v>0</v>
      </c>
      <c r="G812" s="107">
        <v>30000</v>
      </c>
      <c r="H812" s="105"/>
      <c r="I812" s="72" t="s">
        <v>787</v>
      </c>
      <c r="J812" s="105"/>
      <c r="K812" s="147">
        <v>1</v>
      </c>
      <c r="L812" s="135">
        <v>0.8</v>
      </c>
      <c r="M812" s="72" t="s">
        <v>2156</v>
      </c>
    </row>
    <row r="813" spans="1:13" ht="15" customHeight="1">
      <c r="A813" s="68" t="s">
        <v>1609</v>
      </c>
      <c r="B813" s="109" t="s">
        <v>254</v>
      </c>
      <c r="C813" s="103"/>
      <c r="D813" s="142">
        <v>1.9193</v>
      </c>
      <c r="E813" s="140">
        <v>5.1100000000000003</v>
      </c>
      <c r="F813" s="133">
        <f t="shared" si="13"/>
        <v>0</v>
      </c>
      <c r="G813" s="107">
        <v>47454.05</v>
      </c>
      <c r="H813" s="105"/>
      <c r="I813" s="72" t="s">
        <v>787</v>
      </c>
      <c r="J813" s="105"/>
      <c r="K813" s="147">
        <v>1</v>
      </c>
      <c r="L813" s="135">
        <v>0.8</v>
      </c>
      <c r="M813" s="72" t="s">
        <v>2156</v>
      </c>
    </row>
    <row r="814" spans="1:13" ht="15" customHeight="1">
      <c r="A814" s="68" t="s">
        <v>1610</v>
      </c>
      <c r="B814" s="109" t="s">
        <v>254</v>
      </c>
      <c r="C814" s="103"/>
      <c r="D814" s="142">
        <v>3.4266000000000001</v>
      </c>
      <c r="E814" s="140">
        <v>9.9</v>
      </c>
      <c r="F814" s="133">
        <f t="shared" si="13"/>
        <v>0</v>
      </c>
      <c r="G814" s="107">
        <v>69292.94</v>
      </c>
      <c r="H814" s="105"/>
      <c r="I814" s="72" t="s">
        <v>787</v>
      </c>
      <c r="J814" s="105"/>
      <c r="K814" s="147">
        <v>1</v>
      </c>
      <c r="L814" s="135">
        <v>0.8</v>
      </c>
      <c r="M814" s="72" t="s">
        <v>2156</v>
      </c>
    </row>
    <row r="815" spans="1:13" s="66" customFormat="1" ht="15" customHeight="1">
      <c r="A815" s="68" t="s">
        <v>1611</v>
      </c>
      <c r="B815" s="109" t="s">
        <v>2201</v>
      </c>
      <c r="C815" s="103"/>
      <c r="D815" s="142">
        <v>1.5313000000000001</v>
      </c>
      <c r="E815" s="140">
        <v>3.01</v>
      </c>
      <c r="F815" s="133">
        <f t="shared" si="13"/>
        <v>0</v>
      </c>
      <c r="G815" s="107">
        <v>30000</v>
      </c>
      <c r="H815" s="105"/>
      <c r="I815" s="72" t="s">
        <v>787</v>
      </c>
      <c r="J815" s="105"/>
      <c r="K815" s="147">
        <v>1</v>
      </c>
      <c r="L815" s="135">
        <v>0.8</v>
      </c>
      <c r="M815" s="72" t="s">
        <v>2156</v>
      </c>
    </row>
    <row r="816" spans="1:13" ht="15" customHeight="1">
      <c r="A816" s="68" t="s">
        <v>1612</v>
      </c>
      <c r="B816" s="109" t="s">
        <v>2201</v>
      </c>
      <c r="C816" s="103"/>
      <c r="D816" s="142">
        <v>2.2058</v>
      </c>
      <c r="E816" s="140">
        <v>4.09</v>
      </c>
      <c r="F816" s="133">
        <f t="shared" si="13"/>
        <v>0</v>
      </c>
      <c r="G816" s="107">
        <v>46333.95</v>
      </c>
      <c r="H816" s="105"/>
      <c r="I816" s="72" t="s">
        <v>787</v>
      </c>
      <c r="J816" s="105"/>
      <c r="K816" s="147">
        <v>1</v>
      </c>
      <c r="L816" s="135">
        <v>0.8</v>
      </c>
      <c r="M816" s="72" t="s">
        <v>2156</v>
      </c>
    </row>
    <row r="817" spans="1:13" ht="15" customHeight="1">
      <c r="A817" s="68" t="s">
        <v>1613</v>
      </c>
      <c r="B817" s="109" t="s">
        <v>2201</v>
      </c>
      <c r="C817" s="103"/>
      <c r="D817" s="142">
        <v>2.9796999999999998</v>
      </c>
      <c r="E817" s="140">
        <v>6.32</v>
      </c>
      <c r="F817" s="133">
        <f t="shared" si="13"/>
        <v>0</v>
      </c>
      <c r="G817" s="107">
        <v>69256.59</v>
      </c>
      <c r="H817" s="105"/>
      <c r="I817" s="72" t="s">
        <v>787</v>
      </c>
      <c r="J817" s="105"/>
      <c r="K817" s="147">
        <v>1</v>
      </c>
      <c r="L817" s="135">
        <v>0.8</v>
      </c>
      <c r="M817" s="72" t="s">
        <v>2156</v>
      </c>
    </row>
    <row r="818" spans="1:13" ht="15" customHeight="1">
      <c r="A818" s="68" t="s">
        <v>1614</v>
      </c>
      <c r="B818" s="109" t="s">
        <v>2201</v>
      </c>
      <c r="C818" s="103"/>
      <c r="D818" s="142">
        <v>5.2118000000000002</v>
      </c>
      <c r="E818" s="140">
        <v>14.35</v>
      </c>
      <c r="F818" s="133">
        <f t="shared" si="13"/>
        <v>0</v>
      </c>
      <c r="G818" s="107">
        <v>115821.35</v>
      </c>
      <c r="H818" s="105"/>
      <c r="I818" s="72" t="s">
        <v>787</v>
      </c>
      <c r="J818" s="105"/>
      <c r="K818" s="147">
        <v>1</v>
      </c>
      <c r="L818" s="135">
        <v>0.8</v>
      </c>
      <c r="M818" s="72" t="s">
        <v>2156</v>
      </c>
    </row>
    <row r="819" spans="1:13" s="66" customFormat="1" ht="15" customHeight="1">
      <c r="A819" s="68" t="s">
        <v>2170</v>
      </c>
      <c r="B819" s="109" t="s">
        <v>2202</v>
      </c>
      <c r="C819" s="103"/>
      <c r="D819" s="142">
        <v>1.643</v>
      </c>
      <c r="E819" s="140">
        <v>3.01</v>
      </c>
      <c r="F819" s="133">
        <f t="shared" si="13"/>
        <v>0</v>
      </c>
      <c r="G819" s="107">
        <v>36831.279999999999</v>
      </c>
      <c r="H819" s="105"/>
      <c r="I819" s="72" t="s">
        <v>787</v>
      </c>
      <c r="J819" s="105"/>
      <c r="K819" s="147">
        <v>1</v>
      </c>
      <c r="L819" s="135">
        <v>0.8</v>
      </c>
      <c r="M819" s="72" t="s">
        <v>2156</v>
      </c>
    </row>
    <row r="820" spans="1:13" ht="15" customHeight="1">
      <c r="A820" s="68" t="s">
        <v>2171</v>
      </c>
      <c r="B820" s="109" t="s">
        <v>2202</v>
      </c>
      <c r="C820" s="103"/>
      <c r="D820" s="142">
        <v>2.3851</v>
      </c>
      <c r="E820" s="140">
        <v>4.18</v>
      </c>
      <c r="F820" s="133">
        <f t="shared" si="13"/>
        <v>0</v>
      </c>
      <c r="G820" s="107">
        <v>43664.72</v>
      </c>
      <c r="H820" s="105"/>
      <c r="I820" s="72" t="s">
        <v>787</v>
      </c>
      <c r="J820" s="105"/>
      <c r="K820" s="147">
        <v>1</v>
      </c>
      <c r="L820" s="135">
        <v>0.8</v>
      </c>
      <c r="M820" s="72" t="s">
        <v>2156</v>
      </c>
    </row>
    <row r="821" spans="1:13" ht="15" customHeight="1">
      <c r="A821" s="68" t="s">
        <v>2172</v>
      </c>
      <c r="B821" s="109" t="s">
        <v>2202</v>
      </c>
      <c r="C821" s="103"/>
      <c r="D821" s="142">
        <v>3.0352999999999999</v>
      </c>
      <c r="E821" s="140">
        <v>7.3</v>
      </c>
      <c r="F821" s="133">
        <f t="shared" si="13"/>
        <v>0</v>
      </c>
      <c r="G821" s="107">
        <v>54565.63</v>
      </c>
      <c r="H821" s="105"/>
      <c r="I821" s="72" t="s">
        <v>787</v>
      </c>
      <c r="J821" s="105"/>
      <c r="K821" s="147">
        <v>1</v>
      </c>
      <c r="L821" s="135">
        <v>0.8</v>
      </c>
      <c r="M821" s="72" t="s">
        <v>2156</v>
      </c>
    </row>
    <row r="822" spans="1:13" ht="15" customHeight="1">
      <c r="A822" s="68" t="s">
        <v>2173</v>
      </c>
      <c r="B822" s="109" t="s">
        <v>2202</v>
      </c>
      <c r="C822" s="103"/>
      <c r="D822" s="142">
        <v>5.0606</v>
      </c>
      <c r="E822" s="140">
        <v>11.38</v>
      </c>
      <c r="F822" s="133">
        <f t="shared" si="13"/>
        <v>0</v>
      </c>
      <c r="G822" s="107">
        <v>112475.43</v>
      </c>
      <c r="H822" s="105"/>
      <c r="I822" s="72" t="s">
        <v>787</v>
      </c>
      <c r="J822" s="105"/>
      <c r="K822" s="147">
        <v>1</v>
      </c>
      <c r="L822" s="135">
        <v>0.8</v>
      </c>
      <c r="M822" s="72" t="s">
        <v>2156</v>
      </c>
    </row>
    <row r="823" spans="1:13" s="66" customFormat="1" ht="15" customHeight="1">
      <c r="A823" s="68" t="s">
        <v>1615</v>
      </c>
      <c r="B823" s="109" t="s">
        <v>255</v>
      </c>
      <c r="C823" s="103"/>
      <c r="D823" s="142">
        <v>0.87709999999999999</v>
      </c>
      <c r="E823" s="140">
        <v>2.1800000000000002</v>
      </c>
      <c r="F823" s="133">
        <f t="shared" si="13"/>
        <v>0</v>
      </c>
      <c r="G823" s="107">
        <v>30000</v>
      </c>
      <c r="H823" s="105"/>
      <c r="I823" s="72" t="s">
        <v>774</v>
      </c>
      <c r="J823" s="105"/>
      <c r="K823" s="147">
        <v>1</v>
      </c>
      <c r="L823" s="135">
        <v>0.8</v>
      </c>
      <c r="M823" s="72" t="s">
        <v>2156</v>
      </c>
    </row>
    <row r="824" spans="1:13" ht="15" customHeight="1">
      <c r="A824" s="68" t="s">
        <v>1616</v>
      </c>
      <c r="B824" s="109" t="s">
        <v>255</v>
      </c>
      <c r="C824" s="103"/>
      <c r="D824" s="142">
        <v>1.0044</v>
      </c>
      <c r="E824" s="140">
        <v>2.8</v>
      </c>
      <c r="F824" s="133">
        <f t="shared" si="13"/>
        <v>0</v>
      </c>
      <c r="G824" s="107">
        <v>30000</v>
      </c>
      <c r="H824" s="105"/>
      <c r="I824" s="72" t="s">
        <v>774</v>
      </c>
      <c r="J824" s="105"/>
      <c r="K824" s="147">
        <v>1</v>
      </c>
      <c r="L824" s="135">
        <v>0.8</v>
      </c>
      <c r="M824" s="72" t="s">
        <v>2156</v>
      </c>
    </row>
    <row r="825" spans="1:13" ht="15" customHeight="1">
      <c r="A825" s="68" t="s">
        <v>1617</v>
      </c>
      <c r="B825" s="109" t="s">
        <v>255</v>
      </c>
      <c r="C825" s="103"/>
      <c r="D825" s="142">
        <v>1.5922000000000001</v>
      </c>
      <c r="E825" s="140">
        <v>4.87</v>
      </c>
      <c r="F825" s="133">
        <f t="shared" si="13"/>
        <v>0</v>
      </c>
      <c r="G825" s="107">
        <v>41035.83</v>
      </c>
      <c r="H825" s="105"/>
      <c r="I825" s="72" t="s">
        <v>774</v>
      </c>
      <c r="J825" s="105"/>
      <c r="K825" s="147">
        <v>1</v>
      </c>
      <c r="L825" s="135">
        <v>0.8</v>
      </c>
      <c r="M825" s="72" t="s">
        <v>2156</v>
      </c>
    </row>
    <row r="826" spans="1:13" ht="15" customHeight="1">
      <c r="A826" s="68" t="s">
        <v>1618</v>
      </c>
      <c r="B826" s="109" t="s">
        <v>255</v>
      </c>
      <c r="C826" s="103"/>
      <c r="D826" s="142">
        <v>2.3736000000000002</v>
      </c>
      <c r="E826" s="140">
        <v>7.95</v>
      </c>
      <c r="F826" s="133">
        <f t="shared" si="13"/>
        <v>0</v>
      </c>
      <c r="G826" s="107">
        <v>53002.27</v>
      </c>
      <c r="H826" s="105"/>
      <c r="I826" s="72" t="s">
        <v>774</v>
      </c>
      <c r="J826" s="105"/>
      <c r="K826" s="147">
        <v>1</v>
      </c>
      <c r="L826" s="135">
        <v>0.8</v>
      </c>
      <c r="M826" s="72" t="s">
        <v>2156</v>
      </c>
    </row>
    <row r="827" spans="1:13" s="66" customFormat="1" ht="15" customHeight="1">
      <c r="A827" s="68" t="s">
        <v>1619</v>
      </c>
      <c r="B827" s="109" t="s">
        <v>256</v>
      </c>
      <c r="C827" s="103"/>
      <c r="D827" s="142">
        <v>0.5605</v>
      </c>
      <c r="E827" s="140">
        <v>2.2999999999999998</v>
      </c>
      <c r="F827" s="133">
        <f t="shared" si="13"/>
        <v>0</v>
      </c>
      <c r="G827" s="107">
        <v>30000</v>
      </c>
      <c r="H827" s="105"/>
      <c r="I827" s="72" t="s">
        <v>2216</v>
      </c>
      <c r="J827" s="105"/>
      <c r="K827" s="72">
        <v>1.31</v>
      </c>
      <c r="L827" s="135">
        <v>0.8</v>
      </c>
      <c r="M827" s="72" t="s">
        <v>2156</v>
      </c>
    </row>
    <row r="828" spans="1:13" ht="15" customHeight="1">
      <c r="A828" s="68" t="s">
        <v>1620</v>
      </c>
      <c r="B828" s="109" t="s">
        <v>256</v>
      </c>
      <c r="C828" s="103"/>
      <c r="D828" s="142">
        <v>0.93140000000000001</v>
      </c>
      <c r="E828" s="140">
        <v>3.74</v>
      </c>
      <c r="F828" s="133">
        <f t="shared" si="13"/>
        <v>0</v>
      </c>
      <c r="G828" s="107">
        <v>30000</v>
      </c>
      <c r="H828" s="105"/>
      <c r="I828" s="72" t="s">
        <v>2216</v>
      </c>
      <c r="J828" s="105"/>
      <c r="K828" s="72">
        <v>1.31</v>
      </c>
      <c r="L828" s="135">
        <v>0.8</v>
      </c>
      <c r="M828" s="72" t="s">
        <v>2156</v>
      </c>
    </row>
    <row r="829" spans="1:13" ht="15" customHeight="1">
      <c r="A829" s="68" t="s">
        <v>1621</v>
      </c>
      <c r="B829" s="109" t="s">
        <v>256</v>
      </c>
      <c r="C829" s="103"/>
      <c r="D829" s="142">
        <v>1.8867</v>
      </c>
      <c r="E829" s="140">
        <v>6.24</v>
      </c>
      <c r="F829" s="133">
        <f t="shared" si="13"/>
        <v>0</v>
      </c>
      <c r="G829" s="107">
        <v>45206.8</v>
      </c>
      <c r="H829" s="105"/>
      <c r="I829" s="72" t="s">
        <v>2216</v>
      </c>
      <c r="J829" s="105"/>
      <c r="K829" s="72">
        <v>1.31</v>
      </c>
      <c r="L829" s="135">
        <v>0.8</v>
      </c>
      <c r="M829" s="72" t="s">
        <v>2156</v>
      </c>
    </row>
    <row r="830" spans="1:13" ht="15" customHeight="1">
      <c r="A830" s="68" t="s">
        <v>1622</v>
      </c>
      <c r="B830" s="109" t="s">
        <v>256</v>
      </c>
      <c r="C830" s="103"/>
      <c r="D830" s="142">
        <v>3.1459000000000001</v>
      </c>
      <c r="E830" s="140">
        <v>10.6</v>
      </c>
      <c r="F830" s="133">
        <f t="shared" si="13"/>
        <v>0</v>
      </c>
      <c r="G830" s="107">
        <v>70095.679999999993</v>
      </c>
      <c r="H830" s="105"/>
      <c r="I830" s="72" t="s">
        <v>2216</v>
      </c>
      <c r="J830" s="105"/>
      <c r="K830" s="72">
        <v>1.31</v>
      </c>
      <c r="L830" s="135">
        <v>0.8</v>
      </c>
      <c r="M830" s="72" t="s">
        <v>2156</v>
      </c>
    </row>
    <row r="831" spans="1:13" s="66" customFormat="1" ht="15" customHeight="1">
      <c r="A831" s="68" t="s">
        <v>1623</v>
      </c>
      <c r="B831" s="109" t="s">
        <v>257</v>
      </c>
      <c r="C831" s="103"/>
      <c r="D831" s="142">
        <v>0.48530000000000001</v>
      </c>
      <c r="E831" s="140">
        <v>2.23</v>
      </c>
      <c r="F831" s="133">
        <f t="shared" si="13"/>
        <v>0</v>
      </c>
      <c r="G831" s="107">
        <v>30000</v>
      </c>
      <c r="H831" s="105"/>
      <c r="I831" s="72" t="s">
        <v>2216</v>
      </c>
      <c r="J831" s="105"/>
      <c r="K831" s="72">
        <v>1.31</v>
      </c>
      <c r="L831" s="135">
        <v>0.8</v>
      </c>
      <c r="M831" s="72" t="s">
        <v>2156</v>
      </c>
    </row>
    <row r="832" spans="1:13" ht="15" customHeight="1">
      <c r="A832" s="68" t="s">
        <v>1624</v>
      </c>
      <c r="B832" s="109" t="s">
        <v>257</v>
      </c>
      <c r="C832" s="103"/>
      <c r="D832" s="142">
        <v>0.62460000000000004</v>
      </c>
      <c r="E832" s="140">
        <v>2.59</v>
      </c>
      <c r="F832" s="133">
        <f t="shared" si="13"/>
        <v>0</v>
      </c>
      <c r="G832" s="107">
        <v>30000</v>
      </c>
      <c r="H832" s="105"/>
      <c r="I832" s="72" t="s">
        <v>2216</v>
      </c>
      <c r="J832" s="105"/>
      <c r="K832" s="72">
        <v>1.31</v>
      </c>
      <c r="L832" s="135">
        <v>0.8</v>
      </c>
      <c r="M832" s="72" t="s">
        <v>2156</v>
      </c>
    </row>
    <row r="833" spans="1:13" ht="15" customHeight="1">
      <c r="A833" s="68" t="s">
        <v>1625</v>
      </c>
      <c r="B833" s="109" t="s">
        <v>257</v>
      </c>
      <c r="C833" s="103"/>
      <c r="D833" s="142">
        <v>1.0622</v>
      </c>
      <c r="E833" s="140">
        <v>3.95</v>
      </c>
      <c r="F833" s="133">
        <f t="shared" si="13"/>
        <v>0</v>
      </c>
      <c r="G833" s="107">
        <v>30000</v>
      </c>
      <c r="H833" s="105"/>
      <c r="I833" s="72" t="s">
        <v>2216</v>
      </c>
      <c r="J833" s="105"/>
      <c r="K833" s="72">
        <v>1.31</v>
      </c>
      <c r="L833" s="135">
        <v>0.8</v>
      </c>
      <c r="M833" s="72" t="s">
        <v>2156</v>
      </c>
    </row>
    <row r="834" spans="1:13" ht="15" customHeight="1">
      <c r="A834" s="68" t="s">
        <v>1626</v>
      </c>
      <c r="B834" s="109" t="s">
        <v>257</v>
      </c>
      <c r="C834" s="103"/>
      <c r="D834" s="142">
        <v>1.5955999999999999</v>
      </c>
      <c r="E834" s="140">
        <v>5.83</v>
      </c>
      <c r="F834" s="133">
        <f t="shared" si="13"/>
        <v>0</v>
      </c>
      <c r="G834" s="107">
        <v>45837.21</v>
      </c>
      <c r="H834" s="105"/>
      <c r="I834" s="72" t="s">
        <v>2216</v>
      </c>
      <c r="J834" s="105"/>
      <c r="K834" s="72">
        <v>1.31</v>
      </c>
      <c r="L834" s="135">
        <v>0.8</v>
      </c>
      <c r="M834" s="72" t="s">
        <v>2156</v>
      </c>
    </row>
    <row r="835" spans="1:13" s="66" customFormat="1" ht="15" customHeight="1">
      <c r="A835" s="68" t="s">
        <v>1627</v>
      </c>
      <c r="B835" s="109" t="s">
        <v>258</v>
      </c>
      <c r="C835" s="103"/>
      <c r="D835" s="142">
        <v>0.47710000000000002</v>
      </c>
      <c r="E835" s="140">
        <v>1.51</v>
      </c>
      <c r="F835" s="133">
        <f t="shared" si="13"/>
        <v>0</v>
      </c>
      <c r="G835" s="107">
        <v>30000</v>
      </c>
      <c r="H835" s="105"/>
      <c r="I835" s="72" t="s">
        <v>787</v>
      </c>
      <c r="J835" s="105"/>
      <c r="K835" s="147">
        <v>1</v>
      </c>
      <c r="L835" s="135">
        <v>0.8</v>
      </c>
      <c r="M835" s="72" t="s">
        <v>2156</v>
      </c>
    </row>
    <row r="836" spans="1:13" ht="15" customHeight="1">
      <c r="A836" s="68" t="s">
        <v>1628</v>
      </c>
      <c r="B836" s="109" t="s">
        <v>258</v>
      </c>
      <c r="C836" s="103"/>
      <c r="D836" s="142">
        <v>0.62060000000000004</v>
      </c>
      <c r="E836" s="140">
        <v>1.98</v>
      </c>
      <c r="F836" s="133">
        <f t="shared" si="13"/>
        <v>0</v>
      </c>
      <c r="G836" s="107">
        <v>30000</v>
      </c>
      <c r="H836" s="105"/>
      <c r="I836" s="72" t="s">
        <v>787</v>
      </c>
      <c r="J836" s="105"/>
      <c r="K836" s="147">
        <v>1</v>
      </c>
      <c r="L836" s="135">
        <v>0.8</v>
      </c>
      <c r="M836" s="72" t="s">
        <v>2156</v>
      </c>
    </row>
    <row r="837" spans="1:13" ht="15" customHeight="1">
      <c r="A837" s="68" t="s">
        <v>1629</v>
      </c>
      <c r="B837" s="109" t="s">
        <v>258</v>
      </c>
      <c r="C837" s="103"/>
      <c r="D837" s="142">
        <v>1.2096</v>
      </c>
      <c r="E837" s="140">
        <v>3.62</v>
      </c>
      <c r="F837" s="133">
        <f t="shared" si="13"/>
        <v>0</v>
      </c>
      <c r="G837" s="107">
        <v>30000</v>
      </c>
      <c r="H837" s="105"/>
      <c r="I837" s="72" t="s">
        <v>787</v>
      </c>
      <c r="J837" s="105"/>
      <c r="K837" s="147">
        <v>1</v>
      </c>
      <c r="L837" s="135">
        <v>0.8</v>
      </c>
      <c r="M837" s="72" t="s">
        <v>2156</v>
      </c>
    </row>
    <row r="838" spans="1:13" ht="15" customHeight="1">
      <c r="A838" s="68" t="s">
        <v>1630</v>
      </c>
      <c r="B838" s="109" t="s">
        <v>258</v>
      </c>
      <c r="C838" s="103"/>
      <c r="D838" s="142">
        <v>3.4965999999999999</v>
      </c>
      <c r="E838" s="140">
        <v>8.99</v>
      </c>
      <c r="F838" s="133">
        <f t="shared" si="13"/>
        <v>0</v>
      </c>
      <c r="G838" s="107">
        <v>68359.22</v>
      </c>
      <c r="H838" s="105"/>
      <c r="I838" s="72" t="s">
        <v>787</v>
      </c>
      <c r="J838" s="105"/>
      <c r="K838" s="147">
        <v>1</v>
      </c>
      <c r="L838" s="135">
        <v>0.8</v>
      </c>
      <c r="M838" s="72" t="s">
        <v>2156</v>
      </c>
    </row>
    <row r="839" spans="1:13" s="66" customFormat="1" ht="15" customHeight="1">
      <c r="A839" s="68" t="s">
        <v>1631</v>
      </c>
      <c r="B839" s="109" t="s">
        <v>259</v>
      </c>
      <c r="C839" s="103"/>
      <c r="D839" s="142">
        <v>0.66249999999999998</v>
      </c>
      <c r="E839" s="140">
        <v>2.79</v>
      </c>
      <c r="F839" s="133">
        <f t="shared" si="13"/>
        <v>0</v>
      </c>
      <c r="G839" s="107">
        <v>30000</v>
      </c>
      <c r="H839" s="105"/>
      <c r="I839" s="72" t="s">
        <v>787</v>
      </c>
      <c r="J839" s="105"/>
      <c r="K839" s="147">
        <v>1</v>
      </c>
      <c r="L839" s="135">
        <v>0.8</v>
      </c>
      <c r="M839" s="72" t="s">
        <v>2156</v>
      </c>
    </row>
    <row r="840" spans="1:13" ht="15" customHeight="1">
      <c r="A840" s="68" t="s">
        <v>1632</v>
      </c>
      <c r="B840" s="109" t="s">
        <v>259</v>
      </c>
      <c r="C840" s="103"/>
      <c r="D840" s="142">
        <v>0.87</v>
      </c>
      <c r="E840" s="140">
        <v>3.59</v>
      </c>
      <c r="F840" s="133">
        <f t="shared" si="13"/>
        <v>0</v>
      </c>
      <c r="G840" s="107">
        <v>30000</v>
      </c>
      <c r="H840" s="105"/>
      <c r="I840" s="72" t="s">
        <v>787</v>
      </c>
      <c r="J840" s="105"/>
      <c r="K840" s="147">
        <v>1</v>
      </c>
      <c r="L840" s="135">
        <v>0.8</v>
      </c>
      <c r="M840" s="72" t="s">
        <v>2156</v>
      </c>
    </row>
    <row r="841" spans="1:13" ht="15" customHeight="1">
      <c r="A841" s="68" t="s">
        <v>1633</v>
      </c>
      <c r="B841" s="109" t="s">
        <v>259</v>
      </c>
      <c r="C841" s="103"/>
      <c r="D841" s="142">
        <v>1.4653</v>
      </c>
      <c r="E841" s="140">
        <v>5.09</v>
      </c>
      <c r="F841" s="133">
        <f t="shared" si="13"/>
        <v>0</v>
      </c>
      <c r="G841" s="107">
        <v>42852.46</v>
      </c>
      <c r="H841" s="105"/>
      <c r="I841" s="72" t="s">
        <v>787</v>
      </c>
      <c r="J841" s="105"/>
      <c r="K841" s="147">
        <v>1</v>
      </c>
      <c r="L841" s="135">
        <v>0.8</v>
      </c>
      <c r="M841" s="72" t="s">
        <v>2156</v>
      </c>
    </row>
    <row r="842" spans="1:13" ht="15" customHeight="1">
      <c r="A842" s="68" t="s">
        <v>1634</v>
      </c>
      <c r="B842" s="109" t="s">
        <v>259</v>
      </c>
      <c r="C842" s="103"/>
      <c r="D842" s="142">
        <v>2.6621999999999999</v>
      </c>
      <c r="E842" s="140">
        <v>8.2200000000000006</v>
      </c>
      <c r="F842" s="133">
        <f t="shared" si="13"/>
        <v>0</v>
      </c>
      <c r="G842" s="107">
        <v>97574.44</v>
      </c>
      <c r="H842" s="105"/>
      <c r="I842" s="72" t="s">
        <v>787</v>
      </c>
      <c r="J842" s="105"/>
      <c r="K842" s="147">
        <v>1</v>
      </c>
      <c r="L842" s="135">
        <v>0.8</v>
      </c>
      <c r="M842" s="72" t="s">
        <v>2156</v>
      </c>
    </row>
    <row r="843" spans="1:13" s="66" customFormat="1" ht="15" customHeight="1">
      <c r="A843" s="68" t="s">
        <v>1635</v>
      </c>
      <c r="B843" s="109" t="s">
        <v>260</v>
      </c>
      <c r="C843" s="103"/>
      <c r="D843" s="142">
        <v>0.55859999999999999</v>
      </c>
      <c r="E843" s="140">
        <v>1.6</v>
      </c>
      <c r="F843" s="133">
        <f t="shared" si="13"/>
        <v>0</v>
      </c>
      <c r="G843" s="107">
        <v>30000</v>
      </c>
      <c r="H843" s="105"/>
      <c r="I843" s="72" t="s">
        <v>2216</v>
      </c>
      <c r="J843" s="105"/>
      <c r="K843" s="72">
        <v>1.31</v>
      </c>
      <c r="L843" s="135">
        <v>0.8</v>
      </c>
      <c r="M843" s="72" t="s">
        <v>2156</v>
      </c>
    </row>
    <row r="844" spans="1:13" ht="15" customHeight="1">
      <c r="A844" s="68" t="s">
        <v>1636</v>
      </c>
      <c r="B844" s="109" t="s">
        <v>260</v>
      </c>
      <c r="C844" s="103"/>
      <c r="D844" s="142">
        <v>0.74050000000000005</v>
      </c>
      <c r="E844" s="140">
        <v>2.58</v>
      </c>
      <c r="F844" s="133">
        <f t="shared" si="13"/>
        <v>0</v>
      </c>
      <c r="G844" s="107">
        <v>30000</v>
      </c>
      <c r="H844" s="105"/>
      <c r="I844" s="72" t="s">
        <v>2216</v>
      </c>
      <c r="J844" s="105"/>
      <c r="K844" s="72">
        <v>1.31</v>
      </c>
      <c r="L844" s="135">
        <v>0.8</v>
      </c>
      <c r="M844" s="72" t="s">
        <v>2156</v>
      </c>
    </row>
    <row r="845" spans="1:13" ht="15" customHeight="1">
      <c r="A845" s="68" t="s">
        <v>1637</v>
      </c>
      <c r="B845" s="109" t="s">
        <v>260</v>
      </c>
      <c r="C845" s="103"/>
      <c r="D845" s="142">
        <v>0.98529999999999995</v>
      </c>
      <c r="E845" s="140">
        <v>3.17</v>
      </c>
      <c r="F845" s="133">
        <f t="shared" si="13"/>
        <v>0</v>
      </c>
      <c r="G845" s="107">
        <v>44160.26</v>
      </c>
      <c r="H845" s="105"/>
      <c r="I845" s="72" t="s">
        <v>2216</v>
      </c>
      <c r="J845" s="105"/>
      <c r="K845" s="72">
        <v>1.31</v>
      </c>
      <c r="L845" s="135">
        <v>0.8</v>
      </c>
      <c r="M845" s="72" t="s">
        <v>2156</v>
      </c>
    </row>
    <row r="846" spans="1:13" ht="15" customHeight="1">
      <c r="A846" s="68" t="s">
        <v>1638</v>
      </c>
      <c r="B846" s="109" t="s">
        <v>260</v>
      </c>
      <c r="C846" s="103"/>
      <c r="D846" s="142">
        <v>1.8846000000000001</v>
      </c>
      <c r="E846" s="140">
        <v>6.08</v>
      </c>
      <c r="F846" s="133">
        <f t="shared" si="13"/>
        <v>0</v>
      </c>
      <c r="G846" s="107">
        <v>52022.44</v>
      </c>
      <c r="H846" s="105"/>
      <c r="I846" s="72" t="s">
        <v>2216</v>
      </c>
      <c r="J846" s="105"/>
      <c r="K846" s="72">
        <v>1.31</v>
      </c>
      <c r="L846" s="135">
        <v>0.8</v>
      </c>
      <c r="M846" s="72" t="s">
        <v>2156</v>
      </c>
    </row>
    <row r="847" spans="1:13" s="66" customFormat="1" ht="15" customHeight="1">
      <c r="A847" s="68" t="s">
        <v>1639</v>
      </c>
      <c r="B847" s="109" t="s">
        <v>112</v>
      </c>
      <c r="C847" s="103"/>
      <c r="D847" s="142">
        <v>0.42330000000000001</v>
      </c>
      <c r="E847" s="140">
        <v>1.85</v>
      </c>
      <c r="F847" s="133">
        <f t="shared" si="13"/>
        <v>0</v>
      </c>
      <c r="G847" s="107">
        <v>30000</v>
      </c>
      <c r="H847" s="105"/>
      <c r="I847" s="72" t="s">
        <v>2216</v>
      </c>
      <c r="J847" s="105"/>
      <c r="K847" s="72">
        <v>1.31</v>
      </c>
      <c r="L847" s="135">
        <v>0.8</v>
      </c>
      <c r="M847" s="72" t="s">
        <v>2156</v>
      </c>
    </row>
    <row r="848" spans="1:13" ht="15" customHeight="1">
      <c r="A848" s="68" t="s">
        <v>1640</v>
      </c>
      <c r="B848" s="109" t="s">
        <v>112</v>
      </c>
      <c r="C848" s="103"/>
      <c r="D848" s="142">
        <v>0.66779999999999995</v>
      </c>
      <c r="E848" s="140">
        <v>2.6</v>
      </c>
      <c r="F848" s="133">
        <f t="shared" si="13"/>
        <v>0</v>
      </c>
      <c r="G848" s="107">
        <v>30000</v>
      </c>
      <c r="H848" s="105"/>
      <c r="I848" s="72" t="s">
        <v>2216</v>
      </c>
      <c r="J848" s="105"/>
      <c r="K848" s="72">
        <v>1.31</v>
      </c>
      <c r="L848" s="135">
        <v>0.8</v>
      </c>
      <c r="M848" s="72" t="s">
        <v>2156</v>
      </c>
    </row>
    <row r="849" spans="1:13" ht="15" customHeight="1">
      <c r="A849" s="68" t="s">
        <v>1641</v>
      </c>
      <c r="B849" s="109" t="s">
        <v>112</v>
      </c>
      <c r="C849" s="103"/>
      <c r="D849" s="142">
        <v>1.3164</v>
      </c>
      <c r="E849" s="140">
        <v>4.66</v>
      </c>
      <c r="F849" s="133">
        <f t="shared" si="13"/>
        <v>0</v>
      </c>
      <c r="G849" s="107">
        <v>38066.21</v>
      </c>
      <c r="H849" s="105"/>
      <c r="I849" s="72" t="s">
        <v>2216</v>
      </c>
      <c r="J849" s="105"/>
      <c r="K849" s="72">
        <v>1.31</v>
      </c>
      <c r="L849" s="135">
        <v>0.8</v>
      </c>
      <c r="M849" s="72" t="s">
        <v>2156</v>
      </c>
    </row>
    <row r="850" spans="1:13" ht="15" customHeight="1">
      <c r="A850" s="68" t="s">
        <v>1642</v>
      </c>
      <c r="B850" s="109" t="s">
        <v>112</v>
      </c>
      <c r="C850" s="103"/>
      <c r="D850" s="142">
        <v>3.3508</v>
      </c>
      <c r="E850" s="140">
        <v>9.08</v>
      </c>
      <c r="F850" s="133">
        <f t="shared" si="13"/>
        <v>0</v>
      </c>
      <c r="G850" s="107">
        <v>88073.53</v>
      </c>
      <c r="H850" s="105"/>
      <c r="I850" s="72" t="s">
        <v>2216</v>
      </c>
      <c r="J850" s="105"/>
      <c r="K850" s="72">
        <v>1.31</v>
      </c>
      <c r="L850" s="135">
        <v>0.8</v>
      </c>
      <c r="M850" s="72" t="s">
        <v>2156</v>
      </c>
    </row>
    <row r="851" spans="1:13" s="66" customFormat="1" ht="15" customHeight="1">
      <c r="A851" s="68" t="s">
        <v>1643</v>
      </c>
      <c r="B851" s="109" t="s">
        <v>113</v>
      </c>
      <c r="C851" s="103"/>
      <c r="D851" s="142">
        <v>0.49490000000000001</v>
      </c>
      <c r="E851" s="140">
        <v>1.89</v>
      </c>
      <c r="F851" s="133">
        <f t="shared" si="13"/>
        <v>0</v>
      </c>
      <c r="G851" s="107">
        <v>30000</v>
      </c>
      <c r="H851" s="105"/>
      <c r="I851" s="72" t="s">
        <v>2216</v>
      </c>
      <c r="J851" s="105"/>
      <c r="K851" s="72">
        <v>1.31</v>
      </c>
      <c r="L851" s="135">
        <v>0.8</v>
      </c>
      <c r="M851" s="72" t="s">
        <v>2156</v>
      </c>
    </row>
    <row r="852" spans="1:13" ht="15" customHeight="1">
      <c r="A852" s="68" t="s">
        <v>1644</v>
      </c>
      <c r="B852" s="109" t="s">
        <v>113</v>
      </c>
      <c r="C852" s="103"/>
      <c r="D852" s="142">
        <v>0.9113</v>
      </c>
      <c r="E852" s="140">
        <v>3.05</v>
      </c>
      <c r="F852" s="133">
        <f t="shared" si="13"/>
        <v>0</v>
      </c>
      <c r="G852" s="107">
        <v>30000</v>
      </c>
      <c r="H852" s="105"/>
      <c r="I852" s="72" t="s">
        <v>2216</v>
      </c>
      <c r="J852" s="105"/>
      <c r="K852" s="72">
        <v>1.31</v>
      </c>
      <c r="L852" s="135">
        <v>0.8</v>
      </c>
      <c r="M852" s="72" t="s">
        <v>2156</v>
      </c>
    </row>
    <row r="853" spans="1:13" ht="15" customHeight="1">
      <c r="A853" s="68" t="s">
        <v>1645</v>
      </c>
      <c r="B853" s="109" t="s">
        <v>113</v>
      </c>
      <c r="C853" s="103"/>
      <c r="D853" s="142">
        <v>1.3223</v>
      </c>
      <c r="E853" s="140">
        <v>3.08</v>
      </c>
      <c r="F853" s="133">
        <f t="shared" si="13"/>
        <v>0</v>
      </c>
      <c r="G853" s="107">
        <v>48133.69</v>
      </c>
      <c r="H853" s="105"/>
      <c r="I853" s="72" t="s">
        <v>2216</v>
      </c>
      <c r="J853" s="105"/>
      <c r="K853" s="72">
        <v>1.31</v>
      </c>
      <c r="L853" s="135">
        <v>0.8</v>
      </c>
      <c r="M853" s="72" t="s">
        <v>2156</v>
      </c>
    </row>
    <row r="854" spans="1:13" ht="15" customHeight="1">
      <c r="A854" s="68" t="s">
        <v>1646</v>
      </c>
      <c r="B854" s="109" t="s">
        <v>113</v>
      </c>
      <c r="C854" s="103"/>
      <c r="D854" s="142">
        <v>2.8435000000000001</v>
      </c>
      <c r="E854" s="140">
        <v>7.17</v>
      </c>
      <c r="F854" s="133">
        <f t="shared" si="13"/>
        <v>0</v>
      </c>
      <c r="G854" s="107">
        <v>76806.149999999994</v>
      </c>
      <c r="H854" s="105"/>
      <c r="I854" s="72" t="s">
        <v>2216</v>
      </c>
      <c r="J854" s="105"/>
      <c r="K854" s="72">
        <v>1.31</v>
      </c>
      <c r="L854" s="135">
        <v>0.8</v>
      </c>
      <c r="M854" s="72" t="s">
        <v>2156</v>
      </c>
    </row>
    <row r="855" spans="1:13" s="66" customFormat="1" ht="15" customHeight="1">
      <c r="A855" s="68" t="s">
        <v>1647</v>
      </c>
      <c r="B855" s="109" t="s">
        <v>114</v>
      </c>
      <c r="C855" s="103"/>
      <c r="D855" s="142">
        <v>0.95320000000000005</v>
      </c>
      <c r="E855" s="140">
        <v>1.63</v>
      </c>
      <c r="F855" s="133">
        <f t="shared" ref="F855:F918" si="14">IF(I855="Mental Health and Substance Abuse",ROUND(E855,0),0)</f>
        <v>0</v>
      </c>
      <c r="G855" s="107">
        <v>30000</v>
      </c>
      <c r="H855" s="105"/>
      <c r="I855" s="72" t="s">
        <v>787</v>
      </c>
      <c r="J855" s="105"/>
      <c r="K855" s="147">
        <v>1</v>
      </c>
      <c r="L855" s="135">
        <v>0.8</v>
      </c>
      <c r="M855" s="72" t="s">
        <v>2156</v>
      </c>
    </row>
    <row r="856" spans="1:13" ht="15" customHeight="1">
      <c r="A856" s="68" t="s">
        <v>1648</v>
      </c>
      <c r="B856" s="109" t="s">
        <v>114</v>
      </c>
      <c r="C856" s="103"/>
      <c r="D856" s="142">
        <v>1.2199</v>
      </c>
      <c r="E856" s="140">
        <v>2.35</v>
      </c>
      <c r="F856" s="133">
        <f t="shared" si="14"/>
        <v>0</v>
      </c>
      <c r="G856" s="107">
        <v>30000</v>
      </c>
      <c r="H856" s="105"/>
      <c r="I856" s="72" t="s">
        <v>787</v>
      </c>
      <c r="J856" s="105"/>
      <c r="K856" s="147">
        <v>1</v>
      </c>
      <c r="L856" s="135">
        <v>0.8</v>
      </c>
      <c r="M856" s="72" t="s">
        <v>2156</v>
      </c>
    </row>
    <row r="857" spans="1:13" ht="15" customHeight="1">
      <c r="A857" s="68" t="s">
        <v>1649</v>
      </c>
      <c r="B857" s="109" t="s">
        <v>114</v>
      </c>
      <c r="C857" s="103"/>
      <c r="D857" s="142">
        <v>2.0706000000000002</v>
      </c>
      <c r="E857" s="140">
        <v>4.45</v>
      </c>
      <c r="F857" s="133">
        <f t="shared" si="14"/>
        <v>0</v>
      </c>
      <c r="G857" s="107">
        <v>47758.96</v>
      </c>
      <c r="H857" s="105"/>
      <c r="I857" s="72" t="s">
        <v>787</v>
      </c>
      <c r="J857" s="105"/>
      <c r="K857" s="147">
        <v>1</v>
      </c>
      <c r="L857" s="135">
        <v>0.8</v>
      </c>
      <c r="M857" s="72" t="s">
        <v>2156</v>
      </c>
    </row>
    <row r="858" spans="1:13" ht="15" customHeight="1">
      <c r="A858" s="68" t="s">
        <v>1650</v>
      </c>
      <c r="B858" s="109" t="s">
        <v>114</v>
      </c>
      <c r="C858" s="103"/>
      <c r="D858" s="142">
        <v>3.1720999999999999</v>
      </c>
      <c r="E858" s="140">
        <v>8.99</v>
      </c>
      <c r="F858" s="133">
        <f t="shared" si="14"/>
        <v>0</v>
      </c>
      <c r="G858" s="107">
        <v>70677.210000000006</v>
      </c>
      <c r="H858" s="105"/>
      <c r="I858" s="72" t="s">
        <v>787</v>
      </c>
      <c r="J858" s="105"/>
      <c r="K858" s="147">
        <v>1</v>
      </c>
      <c r="L858" s="135">
        <v>0.8</v>
      </c>
      <c r="M858" s="72" t="s">
        <v>2156</v>
      </c>
    </row>
    <row r="859" spans="1:13" s="66" customFormat="1" ht="15" customHeight="1">
      <c r="A859" s="68" t="s">
        <v>1651</v>
      </c>
      <c r="B859" s="109" t="s">
        <v>261</v>
      </c>
      <c r="C859" s="103"/>
      <c r="D859" s="142">
        <v>0.67300000000000004</v>
      </c>
      <c r="E859" s="140">
        <v>2.58</v>
      </c>
      <c r="F859" s="133">
        <f t="shared" si="14"/>
        <v>0</v>
      </c>
      <c r="G859" s="107">
        <v>30000</v>
      </c>
      <c r="H859" s="105"/>
      <c r="I859" s="72" t="s">
        <v>787</v>
      </c>
      <c r="J859" s="105"/>
      <c r="K859" s="147">
        <v>1</v>
      </c>
      <c r="L859" s="135">
        <v>0.8</v>
      </c>
      <c r="M859" s="72" t="s">
        <v>2156</v>
      </c>
    </row>
    <row r="860" spans="1:13" ht="15" customHeight="1">
      <c r="A860" s="68" t="s">
        <v>1652</v>
      </c>
      <c r="B860" s="109" t="s">
        <v>261</v>
      </c>
      <c r="C860" s="103"/>
      <c r="D860" s="142">
        <v>1.6959</v>
      </c>
      <c r="E860" s="140">
        <v>2.87</v>
      </c>
      <c r="F860" s="133">
        <f t="shared" si="14"/>
        <v>0</v>
      </c>
      <c r="G860" s="107">
        <v>33959.919999999998</v>
      </c>
      <c r="H860" s="105"/>
      <c r="I860" s="72" t="s">
        <v>787</v>
      </c>
      <c r="J860" s="105"/>
      <c r="K860" s="147">
        <v>1</v>
      </c>
      <c r="L860" s="135">
        <v>0.8</v>
      </c>
      <c r="M860" s="72" t="s">
        <v>2156</v>
      </c>
    </row>
    <row r="861" spans="1:13" ht="15" customHeight="1">
      <c r="A861" s="68" t="s">
        <v>1653</v>
      </c>
      <c r="B861" s="109" t="s">
        <v>261</v>
      </c>
      <c r="C861" s="103"/>
      <c r="D861" s="142">
        <v>2.5062000000000002</v>
      </c>
      <c r="E861" s="140">
        <v>6.79</v>
      </c>
      <c r="F861" s="133">
        <f t="shared" si="14"/>
        <v>0</v>
      </c>
      <c r="G861" s="107">
        <v>55938.54</v>
      </c>
      <c r="H861" s="105"/>
      <c r="I861" s="72" t="s">
        <v>787</v>
      </c>
      <c r="J861" s="105"/>
      <c r="K861" s="147">
        <v>1</v>
      </c>
      <c r="L861" s="135">
        <v>0.8</v>
      </c>
      <c r="M861" s="72" t="s">
        <v>2156</v>
      </c>
    </row>
    <row r="862" spans="1:13" ht="15" customHeight="1">
      <c r="A862" s="68" t="s">
        <v>1654</v>
      </c>
      <c r="B862" s="109" t="s">
        <v>261</v>
      </c>
      <c r="C862" s="103"/>
      <c r="D862" s="142">
        <v>3.8218999999999999</v>
      </c>
      <c r="E862" s="140">
        <v>9.16</v>
      </c>
      <c r="F862" s="133">
        <f t="shared" si="14"/>
        <v>0</v>
      </c>
      <c r="G862" s="107">
        <v>59558.13</v>
      </c>
      <c r="H862" s="105"/>
      <c r="I862" s="72" t="s">
        <v>787</v>
      </c>
      <c r="J862" s="105"/>
      <c r="K862" s="147">
        <v>1</v>
      </c>
      <c r="L862" s="135">
        <v>0.8</v>
      </c>
      <c r="M862" s="72" t="s">
        <v>2156</v>
      </c>
    </row>
    <row r="863" spans="1:13" s="66" customFormat="1" ht="15" customHeight="1">
      <c r="A863" s="68" t="s">
        <v>1655</v>
      </c>
      <c r="B863" s="109" t="s">
        <v>262</v>
      </c>
      <c r="C863" s="103"/>
      <c r="D863" s="142">
        <v>1.3143</v>
      </c>
      <c r="E863" s="140">
        <v>2.11</v>
      </c>
      <c r="F863" s="133">
        <f t="shared" si="14"/>
        <v>0</v>
      </c>
      <c r="G863" s="107">
        <v>30922.639999999999</v>
      </c>
      <c r="H863" s="105"/>
      <c r="I863" s="72" t="s">
        <v>787</v>
      </c>
      <c r="J863" s="105"/>
      <c r="K863" s="147">
        <v>1</v>
      </c>
      <c r="L863" s="135">
        <v>0.8</v>
      </c>
      <c r="M863" s="72" t="s">
        <v>2156</v>
      </c>
    </row>
    <row r="864" spans="1:13" ht="15" customHeight="1">
      <c r="A864" s="68" t="s">
        <v>1656</v>
      </c>
      <c r="B864" s="109" t="s">
        <v>262</v>
      </c>
      <c r="C864" s="103"/>
      <c r="D864" s="142">
        <v>1.3143</v>
      </c>
      <c r="E864" s="140">
        <v>2.74</v>
      </c>
      <c r="F864" s="133">
        <f t="shared" si="14"/>
        <v>0</v>
      </c>
      <c r="G864" s="107">
        <v>30922.639999999999</v>
      </c>
      <c r="H864" s="105"/>
      <c r="I864" s="72" t="s">
        <v>787</v>
      </c>
      <c r="J864" s="105"/>
      <c r="K864" s="147">
        <v>1</v>
      </c>
      <c r="L864" s="135">
        <v>0.8</v>
      </c>
      <c r="M864" s="72" t="s">
        <v>2156</v>
      </c>
    </row>
    <row r="865" spans="1:13" ht="15" customHeight="1">
      <c r="A865" s="68" t="s">
        <v>1657</v>
      </c>
      <c r="B865" s="109" t="s">
        <v>262</v>
      </c>
      <c r="C865" s="103"/>
      <c r="D865" s="142">
        <v>3.2988</v>
      </c>
      <c r="E865" s="140">
        <v>8.66</v>
      </c>
      <c r="F865" s="133">
        <f t="shared" si="14"/>
        <v>0</v>
      </c>
      <c r="G865" s="107">
        <v>63220.29</v>
      </c>
      <c r="H865" s="105"/>
      <c r="I865" s="72" t="s">
        <v>787</v>
      </c>
      <c r="J865" s="105"/>
      <c r="K865" s="147">
        <v>1</v>
      </c>
      <c r="L865" s="135">
        <v>0.8</v>
      </c>
      <c r="M865" s="72" t="s">
        <v>2156</v>
      </c>
    </row>
    <row r="866" spans="1:13" ht="15" customHeight="1">
      <c r="A866" s="68" t="s">
        <v>1658</v>
      </c>
      <c r="B866" s="109" t="s">
        <v>262</v>
      </c>
      <c r="C866" s="103"/>
      <c r="D866" s="142">
        <v>4.5872999999999999</v>
      </c>
      <c r="E866" s="140">
        <v>13.02</v>
      </c>
      <c r="F866" s="133">
        <f t="shared" si="14"/>
        <v>0</v>
      </c>
      <c r="G866" s="107">
        <v>101999.38</v>
      </c>
      <c r="H866" s="105"/>
      <c r="I866" s="72" t="s">
        <v>787</v>
      </c>
      <c r="J866" s="105"/>
      <c r="K866" s="147">
        <v>1</v>
      </c>
      <c r="L866" s="135">
        <v>0.8</v>
      </c>
      <c r="M866" s="72" t="s">
        <v>2156</v>
      </c>
    </row>
    <row r="867" spans="1:13" s="66" customFormat="1" ht="15" customHeight="1">
      <c r="A867" s="68" t="s">
        <v>2174</v>
      </c>
      <c r="B867" s="109" t="s">
        <v>2203</v>
      </c>
      <c r="C867" s="103"/>
      <c r="D867" s="142">
        <v>0.6552</v>
      </c>
      <c r="E867" s="140">
        <v>1.25</v>
      </c>
      <c r="F867" s="133">
        <f t="shared" si="14"/>
        <v>0</v>
      </c>
      <c r="G867" s="107">
        <v>30000</v>
      </c>
      <c r="H867" s="105"/>
      <c r="I867" s="72" t="s">
        <v>787</v>
      </c>
      <c r="J867" s="105"/>
      <c r="K867" s="147">
        <v>1</v>
      </c>
      <c r="L867" s="135">
        <v>0.8</v>
      </c>
      <c r="M867" s="72" t="s">
        <v>2156</v>
      </c>
    </row>
    <row r="868" spans="1:13" ht="15" customHeight="1">
      <c r="A868" s="68" t="s">
        <v>2175</v>
      </c>
      <c r="B868" s="109" t="s">
        <v>2203</v>
      </c>
      <c r="C868" s="103"/>
      <c r="D868" s="142">
        <v>1.9692000000000001</v>
      </c>
      <c r="E868" s="140">
        <v>1.96</v>
      </c>
      <c r="F868" s="133">
        <f t="shared" si="14"/>
        <v>0</v>
      </c>
      <c r="G868" s="107">
        <v>37111.449999999997</v>
      </c>
      <c r="H868" s="105"/>
      <c r="I868" s="72" t="s">
        <v>787</v>
      </c>
      <c r="J868" s="105"/>
      <c r="K868" s="147">
        <v>1</v>
      </c>
      <c r="L868" s="135">
        <v>0.8</v>
      </c>
      <c r="M868" s="72" t="s">
        <v>2156</v>
      </c>
    </row>
    <row r="869" spans="1:13" ht="15" customHeight="1">
      <c r="A869" s="68" t="s">
        <v>2176</v>
      </c>
      <c r="B869" s="109" t="s">
        <v>2203</v>
      </c>
      <c r="C869" s="103"/>
      <c r="D869" s="142">
        <v>3.6511</v>
      </c>
      <c r="E869" s="140">
        <v>4.6100000000000003</v>
      </c>
      <c r="F869" s="133">
        <f t="shared" si="14"/>
        <v>0</v>
      </c>
      <c r="G869" s="107">
        <v>98022.24</v>
      </c>
      <c r="H869" s="105"/>
      <c r="I869" s="72" t="s">
        <v>787</v>
      </c>
      <c r="J869" s="105"/>
      <c r="K869" s="147">
        <v>1</v>
      </c>
      <c r="L869" s="135">
        <v>0.8</v>
      </c>
      <c r="M869" s="72" t="s">
        <v>2156</v>
      </c>
    </row>
    <row r="870" spans="1:13" ht="15" customHeight="1">
      <c r="A870" s="68" t="s">
        <v>2177</v>
      </c>
      <c r="B870" s="109" t="s">
        <v>2203</v>
      </c>
      <c r="C870" s="103"/>
      <c r="D870" s="142">
        <v>6.1841999999999997</v>
      </c>
      <c r="E870" s="140">
        <v>11.09</v>
      </c>
      <c r="F870" s="133">
        <f t="shared" si="14"/>
        <v>0</v>
      </c>
      <c r="G870" s="107">
        <v>98022.24</v>
      </c>
      <c r="H870" s="105"/>
      <c r="I870" s="72" t="s">
        <v>787</v>
      </c>
      <c r="J870" s="105"/>
      <c r="K870" s="147">
        <v>1</v>
      </c>
      <c r="L870" s="135">
        <v>0.8</v>
      </c>
      <c r="M870" s="72" t="s">
        <v>2156</v>
      </c>
    </row>
    <row r="871" spans="1:13" s="66" customFormat="1" ht="15" customHeight="1">
      <c r="A871" s="68" t="s">
        <v>1659</v>
      </c>
      <c r="B871" s="109" t="s">
        <v>115</v>
      </c>
      <c r="C871" s="103"/>
      <c r="D871" s="142">
        <v>0.67320000000000002</v>
      </c>
      <c r="E871" s="140">
        <v>1.98</v>
      </c>
      <c r="F871" s="133">
        <f t="shared" si="14"/>
        <v>0</v>
      </c>
      <c r="G871" s="107">
        <v>30000</v>
      </c>
      <c r="H871" s="105"/>
      <c r="I871" s="72" t="s">
        <v>774</v>
      </c>
      <c r="J871" s="105"/>
      <c r="K871" s="147">
        <v>1</v>
      </c>
      <c r="L871" s="135">
        <v>0.8</v>
      </c>
      <c r="M871" s="72" t="s">
        <v>2156</v>
      </c>
    </row>
    <row r="872" spans="1:13" ht="15" customHeight="1">
      <c r="A872" s="68" t="s">
        <v>1660</v>
      </c>
      <c r="B872" s="109" t="s">
        <v>115</v>
      </c>
      <c r="C872" s="103"/>
      <c r="D872" s="142">
        <v>1.0290999999999999</v>
      </c>
      <c r="E872" s="140">
        <v>2.92</v>
      </c>
      <c r="F872" s="133">
        <f t="shared" si="14"/>
        <v>0</v>
      </c>
      <c r="G872" s="107">
        <v>30000</v>
      </c>
      <c r="H872" s="105"/>
      <c r="I872" s="72" t="s">
        <v>774</v>
      </c>
      <c r="J872" s="105"/>
      <c r="K872" s="147">
        <v>1</v>
      </c>
      <c r="L872" s="135">
        <v>0.8</v>
      </c>
      <c r="M872" s="72" t="s">
        <v>2156</v>
      </c>
    </row>
    <row r="873" spans="1:13" ht="15" customHeight="1">
      <c r="A873" s="68" t="s">
        <v>1661</v>
      </c>
      <c r="B873" s="109" t="s">
        <v>115</v>
      </c>
      <c r="C873" s="103"/>
      <c r="D873" s="142">
        <v>1.3920999999999999</v>
      </c>
      <c r="E873" s="140">
        <v>4.3499999999999996</v>
      </c>
      <c r="F873" s="133">
        <f t="shared" si="14"/>
        <v>0</v>
      </c>
      <c r="G873" s="107">
        <v>31762.77</v>
      </c>
      <c r="H873" s="105"/>
      <c r="I873" s="72" t="s">
        <v>774</v>
      </c>
      <c r="J873" s="105"/>
      <c r="K873" s="147">
        <v>1</v>
      </c>
      <c r="L873" s="135">
        <v>0.8</v>
      </c>
      <c r="M873" s="72" t="s">
        <v>2156</v>
      </c>
    </row>
    <row r="874" spans="1:13" ht="15" customHeight="1">
      <c r="A874" s="68" t="s">
        <v>1662</v>
      </c>
      <c r="B874" s="109" t="s">
        <v>115</v>
      </c>
      <c r="C874" s="103"/>
      <c r="D874" s="142">
        <v>2.0886</v>
      </c>
      <c r="E874" s="140">
        <v>7.21</v>
      </c>
      <c r="F874" s="133">
        <f t="shared" si="14"/>
        <v>0</v>
      </c>
      <c r="G874" s="107">
        <v>46694.29</v>
      </c>
      <c r="H874" s="105"/>
      <c r="I874" s="72" t="s">
        <v>774</v>
      </c>
      <c r="J874" s="105"/>
      <c r="K874" s="147">
        <v>1</v>
      </c>
      <c r="L874" s="135">
        <v>0.8</v>
      </c>
      <c r="M874" s="72" t="s">
        <v>2156</v>
      </c>
    </row>
    <row r="875" spans="1:13" s="66" customFormat="1" ht="15" customHeight="1">
      <c r="A875" s="68" t="s">
        <v>1663</v>
      </c>
      <c r="B875" s="109" t="s">
        <v>116</v>
      </c>
      <c r="C875" s="103"/>
      <c r="D875" s="142">
        <v>0.4103</v>
      </c>
      <c r="E875" s="140">
        <v>1.62</v>
      </c>
      <c r="F875" s="133">
        <f t="shared" si="14"/>
        <v>0</v>
      </c>
      <c r="G875" s="107">
        <v>30000</v>
      </c>
      <c r="H875" s="105"/>
      <c r="I875" s="72" t="s">
        <v>787</v>
      </c>
      <c r="J875" s="105"/>
      <c r="K875" s="147">
        <v>1</v>
      </c>
      <c r="L875" s="135">
        <v>0.8</v>
      </c>
      <c r="M875" s="72" t="s">
        <v>2156</v>
      </c>
    </row>
    <row r="876" spans="1:13" ht="15" customHeight="1">
      <c r="A876" s="68" t="s">
        <v>1664</v>
      </c>
      <c r="B876" s="109" t="s">
        <v>116</v>
      </c>
      <c r="C876" s="103"/>
      <c r="D876" s="142">
        <v>0.79110000000000003</v>
      </c>
      <c r="E876" s="140">
        <v>2.9</v>
      </c>
      <c r="F876" s="133">
        <f t="shared" si="14"/>
        <v>0</v>
      </c>
      <c r="G876" s="107">
        <v>30000</v>
      </c>
      <c r="H876" s="105"/>
      <c r="I876" s="72" t="s">
        <v>787</v>
      </c>
      <c r="J876" s="105"/>
      <c r="K876" s="147">
        <v>1</v>
      </c>
      <c r="L876" s="135">
        <v>0.8</v>
      </c>
      <c r="M876" s="72" t="s">
        <v>2156</v>
      </c>
    </row>
    <row r="877" spans="1:13" ht="15" customHeight="1">
      <c r="A877" s="68" t="s">
        <v>1665</v>
      </c>
      <c r="B877" s="109" t="s">
        <v>116</v>
      </c>
      <c r="C877" s="103"/>
      <c r="D877" s="142">
        <v>1.0706</v>
      </c>
      <c r="E877" s="140">
        <v>3.96</v>
      </c>
      <c r="F877" s="133">
        <f t="shared" si="14"/>
        <v>0</v>
      </c>
      <c r="G877" s="107">
        <v>30000</v>
      </c>
      <c r="H877" s="105"/>
      <c r="I877" s="72" t="s">
        <v>787</v>
      </c>
      <c r="J877" s="105"/>
      <c r="K877" s="147">
        <v>1</v>
      </c>
      <c r="L877" s="135">
        <v>0.8</v>
      </c>
      <c r="M877" s="72" t="s">
        <v>2156</v>
      </c>
    </row>
    <row r="878" spans="1:13" ht="15" customHeight="1">
      <c r="A878" s="68" t="s">
        <v>1666</v>
      </c>
      <c r="B878" s="109" t="s">
        <v>116</v>
      </c>
      <c r="C878" s="103"/>
      <c r="D878" s="142">
        <v>2.1292</v>
      </c>
      <c r="E878" s="140">
        <v>7.69</v>
      </c>
      <c r="F878" s="133">
        <f t="shared" si="14"/>
        <v>0</v>
      </c>
      <c r="G878" s="107">
        <v>47593.79</v>
      </c>
      <c r="H878" s="105"/>
      <c r="I878" s="72" t="s">
        <v>787</v>
      </c>
      <c r="J878" s="105"/>
      <c r="K878" s="147">
        <v>1</v>
      </c>
      <c r="L878" s="135">
        <v>0.8</v>
      </c>
      <c r="M878" s="72" t="s">
        <v>2156</v>
      </c>
    </row>
    <row r="879" spans="1:13" s="66" customFormat="1" ht="15" customHeight="1">
      <c r="A879" s="68" t="s">
        <v>1667</v>
      </c>
      <c r="B879" s="109" t="s">
        <v>263</v>
      </c>
      <c r="C879" s="103"/>
      <c r="D879" s="142">
        <v>1.8574999999999999</v>
      </c>
      <c r="E879" s="140">
        <v>2.8</v>
      </c>
      <c r="F879" s="133">
        <f t="shared" si="14"/>
        <v>0</v>
      </c>
      <c r="G879" s="107">
        <v>38739.94</v>
      </c>
      <c r="H879" s="105"/>
      <c r="I879" s="72" t="s">
        <v>788</v>
      </c>
      <c r="J879" s="105"/>
      <c r="K879" s="147">
        <v>1</v>
      </c>
      <c r="L879" s="135">
        <v>0.8</v>
      </c>
      <c r="M879" s="72" t="s">
        <v>2156</v>
      </c>
    </row>
    <row r="880" spans="1:13" ht="15" customHeight="1">
      <c r="A880" s="68" t="s">
        <v>1668</v>
      </c>
      <c r="B880" s="109" t="s">
        <v>263</v>
      </c>
      <c r="C880" s="103"/>
      <c r="D880" s="142">
        <v>2.1493000000000002</v>
      </c>
      <c r="E880" s="140">
        <v>3.52</v>
      </c>
      <c r="F880" s="133">
        <f t="shared" si="14"/>
        <v>0</v>
      </c>
      <c r="G880" s="107">
        <v>41518.85</v>
      </c>
      <c r="H880" s="105"/>
      <c r="I880" s="72" t="s">
        <v>788</v>
      </c>
      <c r="J880" s="105"/>
      <c r="K880" s="147">
        <v>1</v>
      </c>
      <c r="L880" s="135">
        <v>0.8</v>
      </c>
      <c r="M880" s="72" t="s">
        <v>2156</v>
      </c>
    </row>
    <row r="881" spans="1:13" ht="15" customHeight="1">
      <c r="A881" s="68" t="s">
        <v>1669</v>
      </c>
      <c r="B881" s="109" t="s">
        <v>263</v>
      </c>
      <c r="C881" s="103"/>
      <c r="D881" s="142">
        <v>3.5463</v>
      </c>
      <c r="E881" s="140">
        <v>6.27</v>
      </c>
      <c r="F881" s="133">
        <f t="shared" si="14"/>
        <v>0</v>
      </c>
      <c r="G881" s="107">
        <v>68038.67</v>
      </c>
      <c r="H881" s="105"/>
      <c r="I881" s="72" t="s">
        <v>788</v>
      </c>
      <c r="J881" s="105"/>
      <c r="K881" s="147">
        <v>1</v>
      </c>
      <c r="L881" s="135">
        <v>0.8</v>
      </c>
      <c r="M881" s="72" t="s">
        <v>2156</v>
      </c>
    </row>
    <row r="882" spans="1:13" ht="15" customHeight="1">
      <c r="A882" s="68" t="s">
        <v>1670</v>
      </c>
      <c r="B882" s="109" t="s">
        <v>263</v>
      </c>
      <c r="C882" s="103"/>
      <c r="D882" s="142">
        <v>5.7373000000000003</v>
      </c>
      <c r="E882" s="140">
        <v>12.9</v>
      </c>
      <c r="F882" s="133">
        <f t="shared" si="14"/>
        <v>0</v>
      </c>
      <c r="G882" s="107">
        <v>127451.86</v>
      </c>
      <c r="H882" s="105"/>
      <c r="I882" s="72" t="s">
        <v>788</v>
      </c>
      <c r="J882" s="105"/>
      <c r="K882" s="147">
        <v>1</v>
      </c>
      <c r="L882" s="135">
        <v>0.8</v>
      </c>
      <c r="M882" s="72" t="s">
        <v>2156</v>
      </c>
    </row>
    <row r="883" spans="1:13" s="66" customFormat="1" ht="15" customHeight="1">
      <c r="A883" s="68" t="s">
        <v>1671</v>
      </c>
      <c r="B883" s="109" t="s">
        <v>264</v>
      </c>
      <c r="C883" s="103"/>
      <c r="D883" s="142">
        <v>1.881</v>
      </c>
      <c r="E883" s="140">
        <v>2.0499999999999998</v>
      </c>
      <c r="F883" s="133">
        <f t="shared" si="14"/>
        <v>0</v>
      </c>
      <c r="G883" s="107">
        <v>37287.24</v>
      </c>
      <c r="H883" s="105"/>
      <c r="I883" s="72" t="s">
        <v>788</v>
      </c>
      <c r="J883" s="105"/>
      <c r="K883" s="147">
        <v>1</v>
      </c>
      <c r="L883" s="135">
        <v>0.8</v>
      </c>
      <c r="M883" s="72" t="s">
        <v>2156</v>
      </c>
    </row>
    <row r="884" spans="1:13" ht="15" customHeight="1">
      <c r="A884" s="68" t="s">
        <v>1672</v>
      </c>
      <c r="B884" s="109" t="s">
        <v>264</v>
      </c>
      <c r="C884" s="103"/>
      <c r="D884" s="142">
        <v>2.0969000000000002</v>
      </c>
      <c r="E884" s="140">
        <v>2.66</v>
      </c>
      <c r="F884" s="133">
        <f t="shared" si="14"/>
        <v>0</v>
      </c>
      <c r="G884" s="107">
        <v>38142.589999999997</v>
      </c>
      <c r="H884" s="105"/>
      <c r="I884" s="72" t="s">
        <v>788</v>
      </c>
      <c r="J884" s="105"/>
      <c r="K884" s="147">
        <v>1</v>
      </c>
      <c r="L884" s="135">
        <v>0.8</v>
      </c>
      <c r="M884" s="72" t="s">
        <v>2156</v>
      </c>
    </row>
    <row r="885" spans="1:13" ht="15" customHeight="1">
      <c r="A885" s="68" t="s">
        <v>1673</v>
      </c>
      <c r="B885" s="109" t="s">
        <v>264</v>
      </c>
      <c r="C885" s="103"/>
      <c r="D885" s="142">
        <v>2.9826999999999999</v>
      </c>
      <c r="E885" s="140">
        <v>5.08</v>
      </c>
      <c r="F885" s="133">
        <f t="shared" si="14"/>
        <v>0</v>
      </c>
      <c r="G885" s="107">
        <v>60934.89</v>
      </c>
      <c r="H885" s="105"/>
      <c r="I885" s="72" t="s">
        <v>788</v>
      </c>
      <c r="J885" s="105"/>
      <c r="K885" s="147">
        <v>1</v>
      </c>
      <c r="L885" s="135">
        <v>0.8</v>
      </c>
      <c r="M885" s="72" t="s">
        <v>2156</v>
      </c>
    </row>
    <row r="886" spans="1:13" ht="15" customHeight="1">
      <c r="A886" s="68" t="s">
        <v>1674</v>
      </c>
      <c r="B886" s="109" t="s">
        <v>264</v>
      </c>
      <c r="C886" s="103"/>
      <c r="D886" s="142">
        <v>5.7092000000000001</v>
      </c>
      <c r="E886" s="140">
        <v>13.05</v>
      </c>
      <c r="F886" s="133">
        <f t="shared" si="14"/>
        <v>0</v>
      </c>
      <c r="G886" s="107">
        <v>126830.23</v>
      </c>
      <c r="H886" s="105"/>
      <c r="I886" s="72" t="s">
        <v>788</v>
      </c>
      <c r="J886" s="105"/>
      <c r="K886" s="147">
        <v>1</v>
      </c>
      <c r="L886" s="135">
        <v>0.8</v>
      </c>
      <c r="M886" s="72" t="s">
        <v>2156</v>
      </c>
    </row>
    <row r="887" spans="1:13" s="66" customFormat="1" ht="15" customHeight="1">
      <c r="A887" s="68" t="s">
        <v>1675</v>
      </c>
      <c r="B887" s="109" t="s">
        <v>265</v>
      </c>
      <c r="C887" s="103"/>
      <c r="D887" s="142">
        <v>0.65720000000000001</v>
      </c>
      <c r="E887" s="140">
        <v>1.86</v>
      </c>
      <c r="F887" s="133">
        <f t="shared" si="14"/>
        <v>0</v>
      </c>
      <c r="G887" s="107">
        <v>30000</v>
      </c>
      <c r="H887" s="105"/>
      <c r="I887" s="72" t="s">
        <v>788</v>
      </c>
      <c r="J887" s="105"/>
      <c r="K887" s="147">
        <v>1</v>
      </c>
      <c r="L887" s="135">
        <v>0.8</v>
      </c>
      <c r="M887" s="72" t="s">
        <v>2156</v>
      </c>
    </row>
    <row r="888" spans="1:13" ht="15" customHeight="1">
      <c r="A888" s="68" t="s">
        <v>1676</v>
      </c>
      <c r="B888" s="109" t="s">
        <v>265</v>
      </c>
      <c r="C888" s="103"/>
      <c r="D888" s="142">
        <v>0.84670000000000001</v>
      </c>
      <c r="E888" s="140">
        <v>2.4700000000000002</v>
      </c>
      <c r="F888" s="133">
        <f t="shared" si="14"/>
        <v>0</v>
      </c>
      <c r="G888" s="107">
        <v>30000</v>
      </c>
      <c r="H888" s="105"/>
      <c r="I888" s="72" t="s">
        <v>788</v>
      </c>
      <c r="J888" s="105"/>
      <c r="K888" s="147">
        <v>1</v>
      </c>
      <c r="L888" s="135">
        <v>0.8</v>
      </c>
      <c r="M888" s="72" t="s">
        <v>2156</v>
      </c>
    </row>
    <row r="889" spans="1:13" ht="15" customHeight="1">
      <c r="A889" s="68" t="s">
        <v>1677</v>
      </c>
      <c r="B889" s="109" t="s">
        <v>265</v>
      </c>
      <c r="C889" s="103"/>
      <c r="D889" s="142">
        <v>2.5112000000000001</v>
      </c>
      <c r="E889" s="140">
        <v>4.83</v>
      </c>
      <c r="F889" s="133">
        <f t="shared" si="14"/>
        <v>0</v>
      </c>
      <c r="G889" s="107">
        <v>50014.28</v>
      </c>
      <c r="H889" s="105"/>
      <c r="I889" s="72" t="s">
        <v>788</v>
      </c>
      <c r="J889" s="105"/>
      <c r="K889" s="147">
        <v>1</v>
      </c>
      <c r="L889" s="135">
        <v>0.8</v>
      </c>
      <c r="M889" s="72" t="s">
        <v>2156</v>
      </c>
    </row>
    <row r="890" spans="1:13" ht="15" customHeight="1">
      <c r="A890" s="68" t="s">
        <v>1678</v>
      </c>
      <c r="B890" s="109" t="s">
        <v>265</v>
      </c>
      <c r="C890" s="103"/>
      <c r="D890" s="142">
        <v>3.6570999999999998</v>
      </c>
      <c r="E890" s="140">
        <v>6.43</v>
      </c>
      <c r="F890" s="133">
        <f t="shared" si="14"/>
        <v>0</v>
      </c>
      <c r="G890" s="107">
        <v>62062.2</v>
      </c>
      <c r="H890" s="105"/>
      <c r="I890" s="72" t="s">
        <v>788</v>
      </c>
      <c r="J890" s="105"/>
      <c r="K890" s="147">
        <v>1</v>
      </c>
      <c r="L890" s="135">
        <v>0.8</v>
      </c>
      <c r="M890" s="72" t="s">
        <v>2156</v>
      </c>
    </row>
    <row r="891" spans="1:13" s="66" customFormat="1" ht="15" customHeight="1">
      <c r="A891" s="68" t="s">
        <v>1679</v>
      </c>
      <c r="B891" s="109" t="s">
        <v>117</v>
      </c>
      <c r="C891" s="103"/>
      <c r="D891" s="142">
        <v>1.3154999999999999</v>
      </c>
      <c r="E891" s="140">
        <v>1.59</v>
      </c>
      <c r="F891" s="133">
        <f t="shared" si="14"/>
        <v>0</v>
      </c>
      <c r="G891" s="107">
        <v>30000</v>
      </c>
      <c r="H891" s="105"/>
      <c r="I891" s="72" t="s">
        <v>788</v>
      </c>
      <c r="J891" s="105"/>
      <c r="K891" s="147">
        <v>1</v>
      </c>
      <c r="L891" s="135">
        <v>0.8</v>
      </c>
      <c r="M891" s="72" t="s">
        <v>2156</v>
      </c>
    </row>
    <row r="892" spans="1:13" ht="15" customHeight="1">
      <c r="A892" s="68" t="s">
        <v>1680</v>
      </c>
      <c r="B892" s="109" t="s">
        <v>117</v>
      </c>
      <c r="C892" s="103"/>
      <c r="D892" s="142">
        <v>2.2902</v>
      </c>
      <c r="E892" s="140">
        <v>1.72</v>
      </c>
      <c r="F892" s="133">
        <f t="shared" si="14"/>
        <v>0</v>
      </c>
      <c r="G892" s="107">
        <v>45219.13</v>
      </c>
      <c r="H892" s="105"/>
      <c r="I892" s="72" t="s">
        <v>788</v>
      </c>
      <c r="J892" s="105"/>
      <c r="K892" s="147">
        <v>1</v>
      </c>
      <c r="L892" s="135">
        <v>0.8</v>
      </c>
      <c r="M892" s="72" t="s">
        <v>2156</v>
      </c>
    </row>
    <row r="893" spans="1:13" ht="15" customHeight="1">
      <c r="A893" s="68" t="s">
        <v>1681</v>
      </c>
      <c r="B893" s="109" t="s">
        <v>117</v>
      </c>
      <c r="C893" s="103"/>
      <c r="D893" s="142">
        <v>2.2902</v>
      </c>
      <c r="E893" s="140">
        <v>3.9</v>
      </c>
      <c r="F893" s="133">
        <f t="shared" si="14"/>
        <v>0</v>
      </c>
      <c r="G893" s="107">
        <v>51100.14</v>
      </c>
      <c r="H893" s="105"/>
      <c r="I893" s="72" t="s">
        <v>788</v>
      </c>
      <c r="J893" s="105"/>
      <c r="K893" s="147">
        <v>1</v>
      </c>
      <c r="L893" s="135">
        <v>0.8</v>
      </c>
      <c r="M893" s="72" t="s">
        <v>2156</v>
      </c>
    </row>
    <row r="894" spans="1:13" ht="15" customHeight="1">
      <c r="A894" s="68" t="s">
        <v>1682</v>
      </c>
      <c r="B894" s="109" t="s">
        <v>117</v>
      </c>
      <c r="C894" s="103"/>
      <c r="D894" s="142">
        <v>4.2221000000000002</v>
      </c>
      <c r="E894" s="140">
        <v>8.93</v>
      </c>
      <c r="F894" s="133">
        <f t="shared" si="14"/>
        <v>0</v>
      </c>
      <c r="G894" s="107">
        <v>93915.31</v>
      </c>
      <c r="H894" s="105"/>
      <c r="I894" s="72" t="s">
        <v>788</v>
      </c>
      <c r="J894" s="105"/>
      <c r="K894" s="147">
        <v>1</v>
      </c>
      <c r="L894" s="135">
        <v>0.8</v>
      </c>
      <c r="M894" s="72" t="s">
        <v>2156</v>
      </c>
    </row>
    <row r="895" spans="1:13" s="66" customFormat="1" ht="15" customHeight="1">
      <c r="A895" s="68" t="s">
        <v>1683</v>
      </c>
      <c r="B895" s="109" t="s">
        <v>266</v>
      </c>
      <c r="C895" s="103"/>
      <c r="D895" s="142">
        <v>1.1023000000000001</v>
      </c>
      <c r="E895" s="140">
        <v>2.14</v>
      </c>
      <c r="F895" s="133">
        <f t="shared" si="14"/>
        <v>0</v>
      </c>
      <c r="G895" s="107">
        <v>30000</v>
      </c>
      <c r="H895" s="105"/>
      <c r="I895" s="72" t="s">
        <v>788</v>
      </c>
      <c r="J895" s="105"/>
      <c r="K895" s="147">
        <v>1</v>
      </c>
      <c r="L895" s="135">
        <v>0.8</v>
      </c>
      <c r="M895" s="72" t="s">
        <v>2156</v>
      </c>
    </row>
    <row r="896" spans="1:13" ht="15" customHeight="1">
      <c r="A896" s="68" t="s">
        <v>1684</v>
      </c>
      <c r="B896" s="109" t="s">
        <v>266</v>
      </c>
      <c r="C896" s="103"/>
      <c r="D896" s="142">
        <v>1.3785000000000001</v>
      </c>
      <c r="E896" s="140">
        <v>3.34</v>
      </c>
      <c r="F896" s="133">
        <f t="shared" si="14"/>
        <v>0</v>
      </c>
      <c r="G896" s="107">
        <v>30000</v>
      </c>
      <c r="H896" s="105"/>
      <c r="I896" s="72" t="s">
        <v>788</v>
      </c>
      <c r="J896" s="105"/>
      <c r="K896" s="147">
        <v>1</v>
      </c>
      <c r="L896" s="135">
        <v>0.8</v>
      </c>
      <c r="M896" s="72" t="s">
        <v>2156</v>
      </c>
    </row>
    <row r="897" spans="1:13" ht="15" customHeight="1">
      <c r="A897" s="68" t="s">
        <v>1685</v>
      </c>
      <c r="B897" s="109" t="s">
        <v>266</v>
      </c>
      <c r="C897" s="103"/>
      <c r="D897" s="142">
        <v>1.8406</v>
      </c>
      <c r="E897" s="140">
        <v>4.5</v>
      </c>
      <c r="F897" s="133">
        <f t="shared" si="14"/>
        <v>0</v>
      </c>
      <c r="G897" s="107">
        <v>40984.97</v>
      </c>
      <c r="H897" s="105"/>
      <c r="I897" s="72" t="s">
        <v>788</v>
      </c>
      <c r="J897" s="105"/>
      <c r="K897" s="147">
        <v>1</v>
      </c>
      <c r="L897" s="135">
        <v>0.8</v>
      </c>
      <c r="M897" s="72" t="s">
        <v>2156</v>
      </c>
    </row>
    <row r="898" spans="1:13" ht="15" customHeight="1">
      <c r="A898" s="68" t="s">
        <v>1686</v>
      </c>
      <c r="B898" s="109" t="s">
        <v>266</v>
      </c>
      <c r="C898" s="103"/>
      <c r="D898" s="142">
        <v>3.2844000000000002</v>
      </c>
      <c r="E898" s="140">
        <v>9.74</v>
      </c>
      <c r="F898" s="133">
        <f t="shared" si="14"/>
        <v>0</v>
      </c>
      <c r="G898" s="107">
        <v>73160.87</v>
      </c>
      <c r="H898" s="105"/>
      <c r="I898" s="72" t="s">
        <v>788</v>
      </c>
      <c r="J898" s="105"/>
      <c r="K898" s="147">
        <v>1</v>
      </c>
      <c r="L898" s="135">
        <v>0.8</v>
      </c>
      <c r="M898" s="72" t="s">
        <v>2156</v>
      </c>
    </row>
    <row r="899" spans="1:13" s="66" customFormat="1" ht="15" customHeight="1">
      <c r="A899" s="68" t="s">
        <v>1687</v>
      </c>
      <c r="B899" s="109" t="s">
        <v>267</v>
      </c>
      <c r="C899" s="103"/>
      <c r="D899" s="142">
        <v>0.59570000000000001</v>
      </c>
      <c r="E899" s="140">
        <v>2.86</v>
      </c>
      <c r="F899" s="133">
        <f t="shared" si="14"/>
        <v>0</v>
      </c>
      <c r="G899" s="107">
        <v>30000</v>
      </c>
      <c r="H899" s="105"/>
      <c r="I899" s="72" t="s">
        <v>788</v>
      </c>
      <c r="J899" s="105"/>
      <c r="K899" s="147">
        <v>1</v>
      </c>
      <c r="L899" s="135">
        <v>0.8</v>
      </c>
      <c r="M899" s="72" t="s">
        <v>2156</v>
      </c>
    </row>
    <row r="900" spans="1:13" ht="15" customHeight="1">
      <c r="A900" s="68" t="s">
        <v>1688</v>
      </c>
      <c r="B900" s="109" t="s">
        <v>267</v>
      </c>
      <c r="C900" s="103"/>
      <c r="D900" s="142">
        <v>1.7403</v>
      </c>
      <c r="E900" s="140">
        <v>3.04</v>
      </c>
      <c r="F900" s="133">
        <f t="shared" si="14"/>
        <v>0</v>
      </c>
      <c r="G900" s="107">
        <v>35441.72</v>
      </c>
      <c r="H900" s="105"/>
      <c r="I900" s="72" t="s">
        <v>788</v>
      </c>
      <c r="J900" s="105"/>
      <c r="K900" s="147">
        <v>1</v>
      </c>
      <c r="L900" s="135">
        <v>0.8</v>
      </c>
      <c r="M900" s="72" t="s">
        <v>2156</v>
      </c>
    </row>
    <row r="901" spans="1:13" ht="15" customHeight="1">
      <c r="A901" s="68" t="s">
        <v>1689</v>
      </c>
      <c r="B901" s="109" t="s">
        <v>267</v>
      </c>
      <c r="C901" s="103"/>
      <c r="D901" s="142">
        <v>2.6739999999999999</v>
      </c>
      <c r="E901" s="140">
        <v>5.07</v>
      </c>
      <c r="F901" s="133">
        <f t="shared" si="14"/>
        <v>0</v>
      </c>
      <c r="G901" s="107">
        <v>54998.46</v>
      </c>
      <c r="H901" s="105"/>
      <c r="I901" s="72" t="s">
        <v>788</v>
      </c>
      <c r="J901" s="105"/>
      <c r="K901" s="147">
        <v>1</v>
      </c>
      <c r="L901" s="135">
        <v>0.8</v>
      </c>
      <c r="M901" s="72" t="s">
        <v>2156</v>
      </c>
    </row>
    <row r="902" spans="1:13" ht="15" customHeight="1">
      <c r="A902" s="68" t="s">
        <v>1690</v>
      </c>
      <c r="B902" s="109" t="s">
        <v>267</v>
      </c>
      <c r="C902" s="103"/>
      <c r="D902" s="142">
        <v>4.6170999999999998</v>
      </c>
      <c r="E902" s="140">
        <v>11.43</v>
      </c>
      <c r="F902" s="133">
        <f t="shared" si="14"/>
        <v>0</v>
      </c>
      <c r="G902" s="107">
        <v>102658.25</v>
      </c>
      <c r="H902" s="105"/>
      <c r="I902" s="72" t="s">
        <v>788</v>
      </c>
      <c r="J902" s="105"/>
      <c r="K902" s="147">
        <v>1</v>
      </c>
      <c r="L902" s="135">
        <v>0.8</v>
      </c>
      <c r="M902" s="72" t="s">
        <v>2156</v>
      </c>
    </row>
    <row r="903" spans="1:13" s="66" customFormat="1" ht="15" customHeight="1">
      <c r="A903" s="68" t="s">
        <v>1691</v>
      </c>
      <c r="B903" s="109" t="s">
        <v>268</v>
      </c>
      <c r="C903" s="103"/>
      <c r="D903" s="142">
        <v>1.2326999999999999</v>
      </c>
      <c r="E903" s="140">
        <v>1.74</v>
      </c>
      <c r="F903" s="133">
        <f t="shared" si="14"/>
        <v>0</v>
      </c>
      <c r="G903" s="107">
        <v>30000</v>
      </c>
      <c r="H903" s="105"/>
      <c r="I903" s="72" t="s">
        <v>788</v>
      </c>
      <c r="J903" s="105"/>
      <c r="K903" s="147">
        <v>1</v>
      </c>
      <c r="L903" s="135">
        <v>0.8</v>
      </c>
      <c r="M903" s="72" t="s">
        <v>2156</v>
      </c>
    </row>
    <row r="904" spans="1:13" ht="15" customHeight="1">
      <c r="A904" s="68" t="s">
        <v>1692</v>
      </c>
      <c r="B904" s="109" t="s">
        <v>268</v>
      </c>
      <c r="C904" s="103"/>
      <c r="D904" s="142">
        <v>1.2939000000000001</v>
      </c>
      <c r="E904" s="140">
        <v>3.1</v>
      </c>
      <c r="F904" s="133">
        <f t="shared" si="14"/>
        <v>0</v>
      </c>
      <c r="G904" s="107">
        <v>30000</v>
      </c>
      <c r="H904" s="105"/>
      <c r="I904" s="72" t="s">
        <v>788</v>
      </c>
      <c r="J904" s="105"/>
      <c r="K904" s="147">
        <v>1</v>
      </c>
      <c r="L904" s="135">
        <v>0.8</v>
      </c>
      <c r="M904" s="72" t="s">
        <v>2156</v>
      </c>
    </row>
    <row r="905" spans="1:13" ht="15" customHeight="1">
      <c r="A905" s="68" t="s">
        <v>1693</v>
      </c>
      <c r="B905" s="109" t="s">
        <v>268</v>
      </c>
      <c r="C905" s="103"/>
      <c r="D905" s="142">
        <v>2.7145000000000001</v>
      </c>
      <c r="E905" s="140">
        <v>4.79</v>
      </c>
      <c r="F905" s="133">
        <f t="shared" si="14"/>
        <v>0</v>
      </c>
      <c r="G905" s="107">
        <v>56540.23</v>
      </c>
      <c r="H905" s="105"/>
      <c r="I905" s="72" t="s">
        <v>788</v>
      </c>
      <c r="J905" s="105"/>
      <c r="K905" s="147">
        <v>1</v>
      </c>
      <c r="L905" s="135">
        <v>0.8</v>
      </c>
      <c r="M905" s="72" t="s">
        <v>2156</v>
      </c>
    </row>
    <row r="906" spans="1:13" ht="15" customHeight="1">
      <c r="A906" s="68" t="s">
        <v>1694</v>
      </c>
      <c r="B906" s="109" t="s">
        <v>268</v>
      </c>
      <c r="C906" s="103"/>
      <c r="D906" s="142">
        <v>4.6886000000000001</v>
      </c>
      <c r="E906" s="140">
        <v>9.09</v>
      </c>
      <c r="F906" s="133">
        <f t="shared" si="14"/>
        <v>0</v>
      </c>
      <c r="G906" s="107">
        <v>104242.4</v>
      </c>
      <c r="H906" s="105"/>
      <c r="I906" s="72" t="s">
        <v>788</v>
      </c>
      <c r="J906" s="105"/>
      <c r="K906" s="147">
        <v>1</v>
      </c>
      <c r="L906" s="135">
        <v>0.8</v>
      </c>
      <c r="M906" s="72" t="s">
        <v>2156</v>
      </c>
    </row>
    <row r="907" spans="1:13" s="66" customFormat="1" ht="15" customHeight="1">
      <c r="A907" s="68" t="s">
        <v>2178</v>
      </c>
      <c r="B907" s="109" t="s">
        <v>2204</v>
      </c>
      <c r="C907" s="103"/>
      <c r="D907" s="142">
        <v>1.6446000000000001</v>
      </c>
      <c r="E907" s="140">
        <v>1.95</v>
      </c>
      <c r="F907" s="133">
        <f t="shared" si="14"/>
        <v>0</v>
      </c>
      <c r="G907" s="107">
        <v>30220.35</v>
      </c>
      <c r="H907" s="105"/>
      <c r="I907" s="72" t="s">
        <v>788</v>
      </c>
      <c r="J907" s="105"/>
      <c r="K907" s="147">
        <v>1</v>
      </c>
      <c r="L907" s="135">
        <v>0.8</v>
      </c>
      <c r="M907" s="72" t="s">
        <v>2156</v>
      </c>
    </row>
    <row r="908" spans="1:13" ht="15" customHeight="1">
      <c r="A908" s="68" t="s">
        <v>2179</v>
      </c>
      <c r="B908" s="109" t="s">
        <v>2204</v>
      </c>
      <c r="C908" s="103"/>
      <c r="D908" s="142">
        <v>2.1589</v>
      </c>
      <c r="E908" s="140">
        <v>2.86</v>
      </c>
      <c r="F908" s="133">
        <f t="shared" si="14"/>
        <v>0</v>
      </c>
      <c r="G908" s="107">
        <v>43073.59</v>
      </c>
      <c r="H908" s="105"/>
      <c r="I908" s="72" t="s">
        <v>788</v>
      </c>
      <c r="J908" s="105"/>
      <c r="K908" s="147">
        <v>1</v>
      </c>
      <c r="L908" s="135">
        <v>0.8</v>
      </c>
      <c r="M908" s="72" t="s">
        <v>2156</v>
      </c>
    </row>
    <row r="909" spans="1:13" ht="15" customHeight="1">
      <c r="A909" s="68" t="s">
        <v>2180</v>
      </c>
      <c r="B909" s="109" t="s">
        <v>2204</v>
      </c>
      <c r="C909" s="103"/>
      <c r="D909" s="142">
        <v>2.6772999999999998</v>
      </c>
      <c r="E909" s="140">
        <v>5.28</v>
      </c>
      <c r="F909" s="133">
        <f t="shared" si="14"/>
        <v>0</v>
      </c>
      <c r="G909" s="107">
        <v>52267.63</v>
      </c>
      <c r="H909" s="105"/>
      <c r="I909" s="72" t="s">
        <v>788</v>
      </c>
      <c r="J909" s="105"/>
      <c r="K909" s="147">
        <v>1</v>
      </c>
      <c r="L909" s="135">
        <v>0.8</v>
      </c>
      <c r="M909" s="72" t="s">
        <v>2156</v>
      </c>
    </row>
    <row r="910" spans="1:13" ht="15" customHeight="1">
      <c r="A910" s="68" t="s">
        <v>2181</v>
      </c>
      <c r="B910" s="109" t="s">
        <v>2204</v>
      </c>
      <c r="C910" s="103"/>
      <c r="D910" s="142">
        <v>6.4321999999999999</v>
      </c>
      <c r="E910" s="140">
        <v>13.3</v>
      </c>
      <c r="F910" s="133">
        <f t="shared" si="14"/>
        <v>0</v>
      </c>
      <c r="G910" s="107">
        <v>142832.21</v>
      </c>
      <c r="H910" s="105"/>
      <c r="I910" s="72" t="s">
        <v>788</v>
      </c>
      <c r="J910" s="105"/>
      <c r="K910" s="147">
        <v>1</v>
      </c>
      <c r="L910" s="135">
        <v>0.8</v>
      </c>
      <c r="M910" s="72" t="s">
        <v>2156</v>
      </c>
    </row>
    <row r="911" spans="1:13" s="66" customFormat="1" ht="15" customHeight="1">
      <c r="A911" s="68" t="s">
        <v>1695</v>
      </c>
      <c r="B911" s="109" t="s">
        <v>118</v>
      </c>
      <c r="C911" s="103"/>
      <c r="D911" s="142">
        <v>0.86380000000000001</v>
      </c>
      <c r="E911" s="140">
        <v>2.0299999999999998</v>
      </c>
      <c r="F911" s="133">
        <f t="shared" si="14"/>
        <v>0</v>
      </c>
      <c r="G911" s="107">
        <v>30000</v>
      </c>
      <c r="H911" s="105"/>
      <c r="I911" s="72" t="s">
        <v>774</v>
      </c>
      <c r="J911" s="105"/>
      <c r="K911" s="147">
        <v>1</v>
      </c>
      <c r="L911" s="135">
        <v>0.8</v>
      </c>
      <c r="M911" s="72" t="s">
        <v>2156</v>
      </c>
    </row>
    <row r="912" spans="1:13" ht="15" customHeight="1">
      <c r="A912" s="68" t="s">
        <v>1696</v>
      </c>
      <c r="B912" s="109" t="s">
        <v>118</v>
      </c>
      <c r="C912" s="103"/>
      <c r="D912" s="142">
        <v>1.1518999999999999</v>
      </c>
      <c r="E912" s="140">
        <v>3.24</v>
      </c>
      <c r="F912" s="133">
        <f t="shared" si="14"/>
        <v>0</v>
      </c>
      <c r="G912" s="107">
        <v>30000</v>
      </c>
      <c r="H912" s="105"/>
      <c r="I912" s="72" t="s">
        <v>774</v>
      </c>
      <c r="J912" s="105"/>
      <c r="K912" s="147">
        <v>1</v>
      </c>
      <c r="L912" s="135">
        <v>0.8</v>
      </c>
      <c r="M912" s="72" t="s">
        <v>2156</v>
      </c>
    </row>
    <row r="913" spans="1:13" ht="15" customHeight="1">
      <c r="A913" s="68" t="s">
        <v>1697</v>
      </c>
      <c r="B913" s="109" t="s">
        <v>118</v>
      </c>
      <c r="C913" s="103"/>
      <c r="D913" s="142">
        <v>1.7090000000000001</v>
      </c>
      <c r="E913" s="140">
        <v>4.55</v>
      </c>
      <c r="F913" s="133">
        <f t="shared" si="14"/>
        <v>0</v>
      </c>
      <c r="G913" s="107">
        <v>45976.1</v>
      </c>
      <c r="H913" s="105"/>
      <c r="I913" s="72" t="s">
        <v>774</v>
      </c>
      <c r="J913" s="105"/>
      <c r="K913" s="147">
        <v>1</v>
      </c>
      <c r="L913" s="135">
        <v>0.8</v>
      </c>
      <c r="M913" s="72" t="s">
        <v>2156</v>
      </c>
    </row>
    <row r="914" spans="1:13" ht="15" customHeight="1">
      <c r="A914" s="68" t="s">
        <v>1698</v>
      </c>
      <c r="B914" s="109" t="s">
        <v>118</v>
      </c>
      <c r="C914" s="103"/>
      <c r="D914" s="142">
        <v>2.1591999999999998</v>
      </c>
      <c r="E914" s="140">
        <v>7.29</v>
      </c>
      <c r="F914" s="133">
        <f t="shared" si="14"/>
        <v>0</v>
      </c>
      <c r="G914" s="107">
        <v>48258.400000000001</v>
      </c>
      <c r="H914" s="105"/>
      <c r="I914" s="72" t="s">
        <v>774</v>
      </c>
      <c r="J914" s="105"/>
      <c r="K914" s="147">
        <v>1</v>
      </c>
      <c r="L914" s="135">
        <v>0.8</v>
      </c>
      <c r="M914" s="72" t="s">
        <v>2156</v>
      </c>
    </row>
    <row r="915" spans="1:13" s="66" customFormat="1" ht="15" customHeight="1">
      <c r="A915" s="68" t="s">
        <v>1699</v>
      </c>
      <c r="B915" s="109" t="s">
        <v>119</v>
      </c>
      <c r="C915" s="103"/>
      <c r="D915" s="142">
        <v>0.37990000000000002</v>
      </c>
      <c r="E915" s="140">
        <v>1.97</v>
      </c>
      <c r="F915" s="133">
        <f t="shared" si="14"/>
        <v>0</v>
      </c>
      <c r="G915" s="107">
        <v>30000</v>
      </c>
      <c r="H915" s="105"/>
      <c r="I915" s="72" t="s">
        <v>788</v>
      </c>
      <c r="J915" s="105"/>
      <c r="K915" s="147">
        <v>1</v>
      </c>
      <c r="L915" s="135">
        <v>0.8</v>
      </c>
      <c r="M915" s="72" t="s">
        <v>2156</v>
      </c>
    </row>
    <row r="916" spans="1:13" ht="15" customHeight="1">
      <c r="A916" s="68" t="s">
        <v>1700</v>
      </c>
      <c r="B916" s="109" t="s">
        <v>119</v>
      </c>
      <c r="C916" s="103"/>
      <c r="D916" s="142">
        <v>0.64600000000000002</v>
      </c>
      <c r="E916" s="140">
        <v>2.72</v>
      </c>
      <c r="F916" s="133">
        <f t="shared" si="14"/>
        <v>0</v>
      </c>
      <c r="G916" s="107">
        <v>30000</v>
      </c>
      <c r="H916" s="105"/>
      <c r="I916" s="72" t="s">
        <v>788</v>
      </c>
      <c r="J916" s="105"/>
      <c r="K916" s="147">
        <v>1</v>
      </c>
      <c r="L916" s="135">
        <v>0.8</v>
      </c>
      <c r="M916" s="72" t="s">
        <v>2156</v>
      </c>
    </row>
    <row r="917" spans="1:13" ht="15" customHeight="1">
      <c r="A917" s="68" t="s">
        <v>1701</v>
      </c>
      <c r="B917" s="109" t="s">
        <v>119</v>
      </c>
      <c r="C917" s="103"/>
      <c r="D917" s="142">
        <v>1.1775</v>
      </c>
      <c r="E917" s="140">
        <v>4.3899999999999997</v>
      </c>
      <c r="F917" s="133">
        <f t="shared" si="14"/>
        <v>0</v>
      </c>
      <c r="G917" s="107">
        <v>30000</v>
      </c>
      <c r="H917" s="105"/>
      <c r="I917" s="72" t="s">
        <v>788</v>
      </c>
      <c r="J917" s="105"/>
      <c r="K917" s="147">
        <v>1</v>
      </c>
      <c r="L917" s="135">
        <v>0.8</v>
      </c>
      <c r="M917" s="72" t="s">
        <v>2156</v>
      </c>
    </row>
    <row r="918" spans="1:13" ht="15" customHeight="1">
      <c r="A918" s="68" t="s">
        <v>1702</v>
      </c>
      <c r="B918" s="109" t="s">
        <v>119</v>
      </c>
      <c r="C918" s="103"/>
      <c r="D918" s="142">
        <v>2.3565</v>
      </c>
      <c r="E918" s="140">
        <v>8.1199999999999992</v>
      </c>
      <c r="F918" s="133">
        <f t="shared" si="14"/>
        <v>0</v>
      </c>
      <c r="G918" s="107">
        <v>52624.13</v>
      </c>
      <c r="H918" s="105"/>
      <c r="I918" s="72" t="s">
        <v>788</v>
      </c>
      <c r="J918" s="105"/>
      <c r="K918" s="147">
        <v>1</v>
      </c>
      <c r="L918" s="135">
        <v>0.8</v>
      </c>
      <c r="M918" s="72" t="s">
        <v>2156</v>
      </c>
    </row>
    <row r="919" spans="1:13" s="66" customFormat="1" ht="15" customHeight="1">
      <c r="A919" s="68" t="s">
        <v>1703</v>
      </c>
      <c r="B919" s="109" t="s">
        <v>269</v>
      </c>
      <c r="C919" s="103"/>
      <c r="D919" s="142">
        <v>0.51580000000000004</v>
      </c>
      <c r="E919" s="140">
        <v>1.48</v>
      </c>
      <c r="F919" s="133">
        <f t="shared" ref="F919:F982" si="15">IF(I919="Mental Health and Substance Abuse",ROUND(E919,0),0)</f>
        <v>0</v>
      </c>
      <c r="G919" s="107">
        <v>30000</v>
      </c>
      <c r="H919" s="105"/>
      <c r="I919" s="72" t="s">
        <v>788</v>
      </c>
      <c r="J919" s="105"/>
      <c r="K919" s="147">
        <v>1</v>
      </c>
      <c r="L919" s="135">
        <v>0.8</v>
      </c>
      <c r="M919" s="72" t="s">
        <v>2156</v>
      </c>
    </row>
    <row r="920" spans="1:13" ht="15" customHeight="1">
      <c r="A920" s="68" t="s">
        <v>1704</v>
      </c>
      <c r="B920" s="109" t="s">
        <v>269</v>
      </c>
      <c r="C920" s="103"/>
      <c r="D920" s="142">
        <v>0.75970000000000004</v>
      </c>
      <c r="E920" s="140">
        <v>1.93</v>
      </c>
      <c r="F920" s="133">
        <f t="shared" si="15"/>
        <v>0</v>
      </c>
      <c r="G920" s="107">
        <v>30000</v>
      </c>
      <c r="H920" s="105"/>
      <c r="I920" s="72" t="s">
        <v>788</v>
      </c>
      <c r="J920" s="105"/>
      <c r="K920" s="147">
        <v>1</v>
      </c>
      <c r="L920" s="135">
        <v>0.8</v>
      </c>
      <c r="M920" s="72" t="s">
        <v>2156</v>
      </c>
    </row>
    <row r="921" spans="1:13" ht="15" customHeight="1">
      <c r="A921" s="68" t="s">
        <v>1705</v>
      </c>
      <c r="B921" s="109" t="s">
        <v>269</v>
      </c>
      <c r="C921" s="103"/>
      <c r="D921" s="142">
        <v>0.90169999999999995</v>
      </c>
      <c r="E921" s="140">
        <v>2.74</v>
      </c>
      <c r="F921" s="133">
        <f t="shared" si="15"/>
        <v>0</v>
      </c>
      <c r="G921" s="107">
        <v>30000</v>
      </c>
      <c r="H921" s="105"/>
      <c r="I921" s="72" t="s">
        <v>788</v>
      </c>
      <c r="J921" s="105"/>
      <c r="K921" s="147">
        <v>1</v>
      </c>
      <c r="L921" s="135">
        <v>0.8</v>
      </c>
      <c r="M921" s="72" t="s">
        <v>2156</v>
      </c>
    </row>
    <row r="922" spans="1:13" ht="15" customHeight="1">
      <c r="A922" s="68" t="s">
        <v>1706</v>
      </c>
      <c r="B922" s="109" t="s">
        <v>269</v>
      </c>
      <c r="C922" s="103"/>
      <c r="D922" s="142">
        <v>1.714</v>
      </c>
      <c r="E922" s="140">
        <v>5.0599999999999996</v>
      </c>
      <c r="F922" s="133">
        <f t="shared" si="15"/>
        <v>0</v>
      </c>
      <c r="G922" s="107">
        <v>38403.97</v>
      </c>
      <c r="H922" s="105"/>
      <c r="I922" s="72" t="s">
        <v>788</v>
      </c>
      <c r="J922" s="105"/>
      <c r="K922" s="147">
        <v>1</v>
      </c>
      <c r="L922" s="135">
        <v>0.8</v>
      </c>
      <c r="M922" s="72" t="s">
        <v>2156</v>
      </c>
    </row>
    <row r="923" spans="1:13" s="66" customFormat="1" ht="15" customHeight="1">
      <c r="A923" s="68" t="s">
        <v>1707</v>
      </c>
      <c r="B923" s="109" t="s">
        <v>270</v>
      </c>
      <c r="C923" s="103"/>
      <c r="D923" s="142">
        <v>0.60760000000000003</v>
      </c>
      <c r="E923" s="140">
        <v>2.36</v>
      </c>
      <c r="F923" s="133">
        <f t="shared" si="15"/>
        <v>0</v>
      </c>
      <c r="G923" s="107">
        <v>30000</v>
      </c>
      <c r="H923" s="105"/>
      <c r="I923" s="72" t="s">
        <v>789</v>
      </c>
      <c r="J923" s="105"/>
      <c r="K923" s="72">
        <v>1.27</v>
      </c>
      <c r="L923" s="135">
        <v>0.8</v>
      </c>
      <c r="M923" s="72" t="s">
        <v>2156</v>
      </c>
    </row>
    <row r="924" spans="1:13" ht="15" customHeight="1">
      <c r="A924" s="68" t="s">
        <v>1708</v>
      </c>
      <c r="B924" s="109" t="s">
        <v>270</v>
      </c>
      <c r="C924" s="103"/>
      <c r="D924" s="142">
        <v>0.79779999999999995</v>
      </c>
      <c r="E924" s="140">
        <v>3.1</v>
      </c>
      <c r="F924" s="133">
        <f t="shared" si="15"/>
        <v>0</v>
      </c>
      <c r="G924" s="107">
        <v>30000</v>
      </c>
      <c r="H924" s="105"/>
      <c r="I924" s="72" t="s">
        <v>789</v>
      </c>
      <c r="J924" s="105"/>
      <c r="K924" s="72">
        <v>1.27</v>
      </c>
      <c r="L924" s="135">
        <v>0.8</v>
      </c>
      <c r="M924" s="72" t="s">
        <v>2156</v>
      </c>
    </row>
    <row r="925" spans="1:13" ht="15" customHeight="1">
      <c r="A925" s="68" t="s">
        <v>1709</v>
      </c>
      <c r="B925" s="109" t="s">
        <v>270</v>
      </c>
      <c r="C925" s="103"/>
      <c r="D925" s="142">
        <v>1.8324</v>
      </c>
      <c r="E925" s="140">
        <v>5.36</v>
      </c>
      <c r="F925" s="133">
        <f t="shared" si="15"/>
        <v>0</v>
      </c>
      <c r="G925" s="107">
        <v>44687.29</v>
      </c>
      <c r="H925" s="105"/>
      <c r="I925" s="72" t="s">
        <v>789</v>
      </c>
      <c r="J925" s="105"/>
      <c r="K925" s="72">
        <v>1.27</v>
      </c>
      <c r="L925" s="135">
        <v>0.8</v>
      </c>
      <c r="M925" s="72" t="s">
        <v>2156</v>
      </c>
    </row>
    <row r="926" spans="1:13" ht="15" customHeight="1">
      <c r="A926" s="68" t="s">
        <v>1710</v>
      </c>
      <c r="B926" s="109" t="s">
        <v>270</v>
      </c>
      <c r="C926" s="103"/>
      <c r="D926" s="142">
        <v>3.1671999999999998</v>
      </c>
      <c r="E926" s="140">
        <v>7.39</v>
      </c>
      <c r="F926" s="133">
        <f t="shared" si="15"/>
        <v>0</v>
      </c>
      <c r="G926" s="107">
        <v>70568.350000000006</v>
      </c>
      <c r="H926" s="105"/>
      <c r="I926" s="72" t="s">
        <v>789</v>
      </c>
      <c r="J926" s="105"/>
      <c r="K926" s="72">
        <v>1.27</v>
      </c>
      <c r="L926" s="135">
        <v>0.8</v>
      </c>
      <c r="M926" s="72" t="s">
        <v>2156</v>
      </c>
    </row>
    <row r="927" spans="1:13" s="66" customFormat="1" ht="15" customHeight="1">
      <c r="A927" s="68" t="s">
        <v>1711</v>
      </c>
      <c r="B927" s="109" t="s">
        <v>271</v>
      </c>
      <c r="C927" s="103"/>
      <c r="D927" s="142">
        <v>0.59060000000000001</v>
      </c>
      <c r="E927" s="140">
        <v>2.63</v>
      </c>
      <c r="F927" s="133">
        <f t="shared" si="15"/>
        <v>0</v>
      </c>
      <c r="G927" s="107">
        <v>30000</v>
      </c>
      <c r="H927" s="105"/>
      <c r="I927" s="72" t="s">
        <v>789</v>
      </c>
      <c r="J927" s="105"/>
      <c r="K927" s="72">
        <v>1.27</v>
      </c>
      <c r="L927" s="135">
        <v>0.8</v>
      </c>
      <c r="M927" s="72" t="s">
        <v>2156</v>
      </c>
    </row>
    <row r="928" spans="1:13" ht="15" customHeight="1">
      <c r="A928" s="68" t="s">
        <v>1712</v>
      </c>
      <c r="B928" s="109" t="s">
        <v>271</v>
      </c>
      <c r="C928" s="103"/>
      <c r="D928" s="142">
        <v>0.78600000000000003</v>
      </c>
      <c r="E928" s="140">
        <v>3.5</v>
      </c>
      <c r="F928" s="133">
        <f t="shared" si="15"/>
        <v>0</v>
      </c>
      <c r="G928" s="107">
        <v>30000</v>
      </c>
      <c r="H928" s="105"/>
      <c r="I928" s="72" t="s">
        <v>789</v>
      </c>
      <c r="J928" s="105"/>
      <c r="K928" s="72">
        <v>1.27</v>
      </c>
      <c r="L928" s="135">
        <v>0.8</v>
      </c>
      <c r="M928" s="72" t="s">
        <v>2156</v>
      </c>
    </row>
    <row r="929" spans="1:13" ht="15" customHeight="1">
      <c r="A929" s="68" t="s">
        <v>1713</v>
      </c>
      <c r="B929" s="109" t="s">
        <v>271</v>
      </c>
      <c r="C929" s="103"/>
      <c r="D929" s="142">
        <v>1.1729000000000001</v>
      </c>
      <c r="E929" s="140">
        <v>5.13</v>
      </c>
      <c r="F929" s="133">
        <f t="shared" si="15"/>
        <v>0</v>
      </c>
      <c r="G929" s="107">
        <v>36553.730000000003</v>
      </c>
      <c r="H929" s="105"/>
      <c r="I929" s="72" t="s">
        <v>789</v>
      </c>
      <c r="J929" s="105"/>
      <c r="K929" s="72">
        <v>1.27</v>
      </c>
      <c r="L929" s="135">
        <v>0.8</v>
      </c>
      <c r="M929" s="72" t="s">
        <v>2156</v>
      </c>
    </row>
    <row r="930" spans="1:13" ht="15" customHeight="1">
      <c r="A930" s="68" t="s">
        <v>1714</v>
      </c>
      <c r="B930" s="109" t="s">
        <v>271</v>
      </c>
      <c r="C930" s="103"/>
      <c r="D930" s="142">
        <v>3.4331999999999998</v>
      </c>
      <c r="E930" s="140">
        <v>7.31</v>
      </c>
      <c r="F930" s="133">
        <f t="shared" si="15"/>
        <v>0</v>
      </c>
      <c r="G930" s="107">
        <v>109664.57</v>
      </c>
      <c r="H930" s="105"/>
      <c r="I930" s="72" t="s">
        <v>789</v>
      </c>
      <c r="J930" s="105"/>
      <c r="K930" s="72">
        <v>1.27</v>
      </c>
      <c r="L930" s="135">
        <v>0.8</v>
      </c>
      <c r="M930" s="72" t="s">
        <v>2156</v>
      </c>
    </row>
    <row r="931" spans="1:13" s="66" customFormat="1" ht="15" customHeight="1">
      <c r="A931" s="68" t="s">
        <v>1715</v>
      </c>
      <c r="B931" s="109" t="s">
        <v>272</v>
      </c>
      <c r="C931" s="103"/>
      <c r="D931" s="142">
        <v>0.52859999999999996</v>
      </c>
      <c r="E931" s="140">
        <v>1.97</v>
      </c>
      <c r="F931" s="133">
        <f t="shared" si="15"/>
        <v>0</v>
      </c>
      <c r="G931" s="107">
        <v>30000</v>
      </c>
      <c r="H931" s="105"/>
      <c r="I931" s="72" t="s">
        <v>789</v>
      </c>
      <c r="J931" s="105"/>
      <c r="K931" s="72">
        <v>1.27</v>
      </c>
      <c r="L931" s="135">
        <v>0.8</v>
      </c>
      <c r="M931" s="72" t="s">
        <v>2156</v>
      </c>
    </row>
    <row r="932" spans="1:13" ht="15" customHeight="1">
      <c r="A932" s="68" t="s">
        <v>1716</v>
      </c>
      <c r="B932" s="109" t="s">
        <v>272</v>
      </c>
      <c r="C932" s="103"/>
      <c r="D932" s="142">
        <v>0.58450000000000002</v>
      </c>
      <c r="E932" s="140">
        <v>2.3199999999999998</v>
      </c>
      <c r="F932" s="133">
        <f t="shared" si="15"/>
        <v>0</v>
      </c>
      <c r="G932" s="107">
        <v>30000</v>
      </c>
      <c r="H932" s="105"/>
      <c r="I932" s="72" t="s">
        <v>789</v>
      </c>
      <c r="J932" s="105"/>
      <c r="K932" s="72">
        <v>1.27</v>
      </c>
      <c r="L932" s="135">
        <v>0.8</v>
      </c>
      <c r="M932" s="72" t="s">
        <v>2156</v>
      </c>
    </row>
    <row r="933" spans="1:13" ht="15" customHeight="1">
      <c r="A933" s="68" t="s">
        <v>1717</v>
      </c>
      <c r="B933" s="109" t="s">
        <v>272</v>
      </c>
      <c r="C933" s="103"/>
      <c r="D933" s="142">
        <v>1.0788</v>
      </c>
      <c r="E933" s="140">
        <v>3.49</v>
      </c>
      <c r="F933" s="133">
        <f t="shared" si="15"/>
        <v>0</v>
      </c>
      <c r="G933" s="107">
        <v>30367.08</v>
      </c>
      <c r="H933" s="105"/>
      <c r="I933" s="72" t="s">
        <v>789</v>
      </c>
      <c r="J933" s="105"/>
      <c r="K933" s="72">
        <v>1.27</v>
      </c>
      <c r="L933" s="135">
        <v>0.8</v>
      </c>
      <c r="M933" s="72" t="s">
        <v>2156</v>
      </c>
    </row>
    <row r="934" spans="1:13" ht="15" customHeight="1">
      <c r="A934" s="68" t="s">
        <v>1718</v>
      </c>
      <c r="B934" s="109" t="s">
        <v>272</v>
      </c>
      <c r="C934" s="103"/>
      <c r="D934" s="142">
        <v>2.0087000000000002</v>
      </c>
      <c r="E934" s="140">
        <v>5.07</v>
      </c>
      <c r="F934" s="133">
        <f t="shared" si="15"/>
        <v>0</v>
      </c>
      <c r="G934" s="107">
        <v>44926.8</v>
      </c>
      <c r="H934" s="105"/>
      <c r="I934" s="72" t="s">
        <v>789</v>
      </c>
      <c r="J934" s="105"/>
      <c r="K934" s="72">
        <v>1.27</v>
      </c>
      <c r="L934" s="135">
        <v>0.8</v>
      </c>
      <c r="M934" s="72" t="s">
        <v>2156</v>
      </c>
    </row>
    <row r="935" spans="1:13" s="66" customFormat="1" ht="15" customHeight="1">
      <c r="A935" s="68" t="s">
        <v>1719</v>
      </c>
      <c r="B935" s="109" t="s">
        <v>273</v>
      </c>
      <c r="C935" s="103"/>
      <c r="D935" s="142">
        <v>0.52769999999999995</v>
      </c>
      <c r="E935" s="140">
        <v>2.15</v>
      </c>
      <c r="F935" s="133">
        <f t="shared" si="15"/>
        <v>0</v>
      </c>
      <c r="G935" s="107">
        <v>30000</v>
      </c>
      <c r="H935" s="105"/>
      <c r="I935" s="72" t="s">
        <v>789</v>
      </c>
      <c r="J935" s="105"/>
      <c r="K935" s="72">
        <v>1.27</v>
      </c>
      <c r="L935" s="135">
        <v>0.8</v>
      </c>
      <c r="M935" s="72" t="s">
        <v>2156</v>
      </c>
    </row>
    <row r="936" spans="1:13" ht="15" customHeight="1">
      <c r="A936" s="68" t="s">
        <v>1720</v>
      </c>
      <c r="B936" s="109" t="s">
        <v>273</v>
      </c>
      <c r="C936" s="103"/>
      <c r="D936" s="142">
        <v>0.6179</v>
      </c>
      <c r="E936" s="140">
        <v>2.52</v>
      </c>
      <c r="F936" s="133">
        <f t="shared" si="15"/>
        <v>0</v>
      </c>
      <c r="G936" s="107">
        <v>30000</v>
      </c>
      <c r="H936" s="105"/>
      <c r="I936" s="72" t="s">
        <v>789</v>
      </c>
      <c r="J936" s="105"/>
      <c r="K936" s="72">
        <v>1.27</v>
      </c>
      <c r="L936" s="135">
        <v>0.8</v>
      </c>
      <c r="M936" s="72" t="s">
        <v>2156</v>
      </c>
    </row>
    <row r="937" spans="1:13" ht="15" customHeight="1">
      <c r="A937" s="68" t="s">
        <v>1721</v>
      </c>
      <c r="B937" s="109" t="s">
        <v>273</v>
      </c>
      <c r="C937" s="103"/>
      <c r="D937" s="142">
        <v>0.78039999999999998</v>
      </c>
      <c r="E937" s="140">
        <v>3.62</v>
      </c>
      <c r="F937" s="133">
        <f t="shared" si="15"/>
        <v>0</v>
      </c>
      <c r="G937" s="107">
        <v>30000</v>
      </c>
      <c r="H937" s="105"/>
      <c r="I937" s="72" t="s">
        <v>789</v>
      </c>
      <c r="J937" s="105"/>
      <c r="K937" s="72">
        <v>1.27</v>
      </c>
      <c r="L937" s="135">
        <v>0.8</v>
      </c>
      <c r="M937" s="72" t="s">
        <v>2156</v>
      </c>
    </row>
    <row r="938" spans="1:13" ht="15" customHeight="1">
      <c r="A938" s="68" t="s">
        <v>1722</v>
      </c>
      <c r="B938" s="109" t="s">
        <v>273</v>
      </c>
      <c r="C938" s="103"/>
      <c r="D938" s="142">
        <v>2.8250000000000002</v>
      </c>
      <c r="E938" s="140">
        <v>5.83</v>
      </c>
      <c r="F938" s="133">
        <f t="shared" si="15"/>
        <v>0</v>
      </c>
      <c r="G938" s="107">
        <v>62994.2</v>
      </c>
      <c r="H938" s="105"/>
      <c r="I938" s="72" t="s">
        <v>789</v>
      </c>
      <c r="J938" s="105"/>
      <c r="K938" s="72">
        <v>1.27</v>
      </c>
      <c r="L938" s="135">
        <v>0.8</v>
      </c>
      <c r="M938" s="72" t="s">
        <v>2156</v>
      </c>
    </row>
    <row r="939" spans="1:13" s="66" customFormat="1" ht="15" customHeight="1">
      <c r="A939" s="68" t="s">
        <v>1723</v>
      </c>
      <c r="B939" s="109" t="s">
        <v>274</v>
      </c>
      <c r="C939" s="103"/>
      <c r="D939" s="142">
        <v>0.67520000000000002</v>
      </c>
      <c r="E939" s="140">
        <v>1.18</v>
      </c>
      <c r="F939" s="133">
        <f t="shared" si="15"/>
        <v>0</v>
      </c>
      <c r="G939" s="107">
        <v>30000</v>
      </c>
      <c r="H939" s="105"/>
      <c r="I939" s="72" t="s">
        <v>789</v>
      </c>
      <c r="J939" s="105"/>
      <c r="K939" s="72">
        <v>1.27</v>
      </c>
      <c r="L939" s="135">
        <v>0.8</v>
      </c>
      <c r="M939" s="72" t="s">
        <v>2156</v>
      </c>
    </row>
    <row r="940" spans="1:13" ht="15" customHeight="1">
      <c r="A940" s="68" t="s">
        <v>1724</v>
      </c>
      <c r="B940" s="109" t="s">
        <v>274</v>
      </c>
      <c r="C940" s="103"/>
      <c r="D940" s="142">
        <v>0.78810000000000002</v>
      </c>
      <c r="E940" s="140">
        <v>1.52</v>
      </c>
      <c r="F940" s="133">
        <f t="shared" si="15"/>
        <v>0</v>
      </c>
      <c r="G940" s="107">
        <v>30000</v>
      </c>
      <c r="H940" s="105"/>
      <c r="I940" s="72" t="s">
        <v>789</v>
      </c>
      <c r="J940" s="105"/>
      <c r="K940" s="72">
        <v>1.27</v>
      </c>
      <c r="L940" s="135">
        <v>0.8</v>
      </c>
      <c r="M940" s="72" t="s">
        <v>2156</v>
      </c>
    </row>
    <row r="941" spans="1:13" ht="15" customHeight="1">
      <c r="A941" s="68" t="s">
        <v>1725</v>
      </c>
      <c r="B941" s="109" t="s">
        <v>274</v>
      </c>
      <c r="C941" s="103"/>
      <c r="D941" s="142">
        <v>1.3159000000000001</v>
      </c>
      <c r="E941" s="140">
        <v>2.4900000000000002</v>
      </c>
      <c r="F941" s="133">
        <f t="shared" si="15"/>
        <v>0</v>
      </c>
      <c r="G941" s="107">
        <v>30000</v>
      </c>
      <c r="H941" s="105"/>
      <c r="I941" s="72" t="s">
        <v>789</v>
      </c>
      <c r="J941" s="105"/>
      <c r="K941" s="72">
        <v>1.27</v>
      </c>
      <c r="L941" s="135">
        <v>0.8</v>
      </c>
      <c r="M941" s="72" t="s">
        <v>2156</v>
      </c>
    </row>
    <row r="942" spans="1:13" ht="15" customHeight="1">
      <c r="A942" s="68" t="s">
        <v>1726</v>
      </c>
      <c r="B942" s="109" t="s">
        <v>274</v>
      </c>
      <c r="C942" s="103"/>
      <c r="D942" s="142">
        <v>2.2995000000000001</v>
      </c>
      <c r="E942" s="140">
        <v>4.7699999999999996</v>
      </c>
      <c r="F942" s="133">
        <f t="shared" si="15"/>
        <v>0</v>
      </c>
      <c r="G942" s="107">
        <v>51363.68</v>
      </c>
      <c r="H942" s="105"/>
      <c r="I942" s="72" t="s">
        <v>789</v>
      </c>
      <c r="J942" s="105"/>
      <c r="K942" s="72">
        <v>1.27</v>
      </c>
      <c r="L942" s="135">
        <v>0.8</v>
      </c>
      <c r="M942" s="72" t="s">
        <v>2156</v>
      </c>
    </row>
    <row r="943" spans="1:13" s="66" customFormat="1" ht="15" customHeight="1">
      <c r="A943" s="68" t="s">
        <v>1727</v>
      </c>
      <c r="B943" s="109" t="s">
        <v>275</v>
      </c>
      <c r="C943" s="103"/>
      <c r="D943" s="142">
        <v>0.51790000000000003</v>
      </c>
      <c r="E943" s="140">
        <v>1.93</v>
      </c>
      <c r="F943" s="133">
        <f t="shared" si="15"/>
        <v>0</v>
      </c>
      <c r="G943" s="107">
        <v>30000</v>
      </c>
      <c r="H943" s="105"/>
      <c r="I943" s="72" t="s">
        <v>789</v>
      </c>
      <c r="J943" s="105"/>
      <c r="K943" s="72">
        <v>1.27</v>
      </c>
      <c r="L943" s="135">
        <v>0.8</v>
      </c>
      <c r="M943" s="72" t="s">
        <v>2156</v>
      </c>
    </row>
    <row r="944" spans="1:13" ht="15" customHeight="1">
      <c r="A944" s="68" t="s">
        <v>1728</v>
      </c>
      <c r="B944" s="109" t="s">
        <v>275</v>
      </c>
      <c r="C944" s="103"/>
      <c r="D944" s="142">
        <v>0.66259999999999997</v>
      </c>
      <c r="E944" s="140">
        <v>2.17</v>
      </c>
      <c r="F944" s="133">
        <f t="shared" si="15"/>
        <v>0</v>
      </c>
      <c r="G944" s="107">
        <v>30000</v>
      </c>
      <c r="H944" s="105"/>
      <c r="I944" s="72" t="s">
        <v>789</v>
      </c>
      <c r="J944" s="105"/>
      <c r="K944" s="72">
        <v>1.27</v>
      </c>
      <c r="L944" s="135">
        <v>0.8</v>
      </c>
      <c r="M944" s="72" t="s">
        <v>2156</v>
      </c>
    </row>
    <row r="945" spans="1:13" ht="15" customHeight="1">
      <c r="A945" s="68" t="s">
        <v>1729</v>
      </c>
      <c r="B945" s="109" t="s">
        <v>275</v>
      </c>
      <c r="C945" s="103"/>
      <c r="D945" s="142">
        <v>1.673</v>
      </c>
      <c r="E945" s="140">
        <v>3.52</v>
      </c>
      <c r="F945" s="133">
        <f t="shared" si="15"/>
        <v>0</v>
      </c>
      <c r="G945" s="107">
        <v>36035.33</v>
      </c>
      <c r="H945" s="105"/>
      <c r="I945" s="72" t="s">
        <v>789</v>
      </c>
      <c r="J945" s="105"/>
      <c r="K945" s="72">
        <v>1.27</v>
      </c>
      <c r="L945" s="135">
        <v>0.8</v>
      </c>
      <c r="M945" s="72" t="s">
        <v>2156</v>
      </c>
    </row>
    <row r="946" spans="1:13" ht="15" customHeight="1">
      <c r="A946" s="68" t="s">
        <v>1730</v>
      </c>
      <c r="B946" s="109" t="s">
        <v>275</v>
      </c>
      <c r="C946" s="103"/>
      <c r="D946" s="142">
        <v>3.3365999999999998</v>
      </c>
      <c r="E946" s="140">
        <v>6.3</v>
      </c>
      <c r="F946" s="133">
        <f t="shared" si="15"/>
        <v>0</v>
      </c>
      <c r="G946" s="107">
        <v>74318.19</v>
      </c>
      <c r="H946" s="105"/>
      <c r="I946" s="72" t="s">
        <v>789</v>
      </c>
      <c r="J946" s="105"/>
      <c r="K946" s="72">
        <v>1.27</v>
      </c>
      <c r="L946" s="135">
        <v>0.8</v>
      </c>
      <c r="M946" s="72" t="s">
        <v>2156</v>
      </c>
    </row>
    <row r="947" spans="1:13" s="66" customFormat="1" ht="15" customHeight="1">
      <c r="A947" s="68" t="s">
        <v>1731</v>
      </c>
      <c r="B947" s="109" t="s">
        <v>276</v>
      </c>
      <c r="C947" s="103"/>
      <c r="D947" s="142">
        <v>0.31340000000000001</v>
      </c>
      <c r="E947" s="140">
        <v>1.51</v>
      </c>
      <c r="F947" s="133">
        <f t="shared" si="15"/>
        <v>0</v>
      </c>
      <c r="G947" s="107">
        <v>30000</v>
      </c>
      <c r="H947" s="105"/>
      <c r="I947" s="72" t="s">
        <v>789</v>
      </c>
      <c r="J947" s="105"/>
      <c r="K947" s="72">
        <v>1.27</v>
      </c>
      <c r="L947" s="135">
        <v>0.8</v>
      </c>
      <c r="M947" s="72" t="s">
        <v>2156</v>
      </c>
    </row>
    <row r="948" spans="1:13" ht="15" customHeight="1">
      <c r="A948" s="68" t="s">
        <v>1732</v>
      </c>
      <c r="B948" s="109" t="s">
        <v>276</v>
      </c>
      <c r="C948" s="103"/>
      <c r="D948" s="142">
        <v>1.33</v>
      </c>
      <c r="E948" s="140">
        <v>2.4500000000000002</v>
      </c>
      <c r="F948" s="133">
        <f t="shared" si="15"/>
        <v>0</v>
      </c>
      <c r="G948" s="107">
        <v>31589.71</v>
      </c>
      <c r="H948" s="105"/>
      <c r="I948" s="72" t="s">
        <v>789</v>
      </c>
      <c r="J948" s="105"/>
      <c r="K948" s="72">
        <v>1.27</v>
      </c>
      <c r="L948" s="135">
        <v>0.8</v>
      </c>
      <c r="M948" s="72" t="s">
        <v>2156</v>
      </c>
    </row>
    <row r="949" spans="1:13" ht="15" customHeight="1">
      <c r="A949" s="68" t="s">
        <v>1733</v>
      </c>
      <c r="B949" s="109" t="s">
        <v>276</v>
      </c>
      <c r="C949" s="103"/>
      <c r="D949" s="142">
        <v>2.3231000000000002</v>
      </c>
      <c r="E949" s="140">
        <v>3.94</v>
      </c>
      <c r="F949" s="133">
        <f t="shared" si="15"/>
        <v>0</v>
      </c>
      <c r="G949" s="107">
        <v>51231.83</v>
      </c>
      <c r="H949" s="105"/>
      <c r="I949" s="72" t="s">
        <v>789</v>
      </c>
      <c r="J949" s="105"/>
      <c r="K949" s="72">
        <v>1.27</v>
      </c>
      <c r="L949" s="135">
        <v>0.8</v>
      </c>
      <c r="M949" s="72" t="s">
        <v>2156</v>
      </c>
    </row>
    <row r="950" spans="1:13" ht="15" customHeight="1">
      <c r="A950" s="68" t="s">
        <v>1734</v>
      </c>
      <c r="B950" s="109" t="s">
        <v>276</v>
      </c>
      <c r="C950" s="103"/>
      <c r="D950" s="142">
        <v>3.6755</v>
      </c>
      <c r="E950" s="140">
        <v>7.09</v>
      </c>
      <c r="F950" s="133">
        <f t="shared" si="15"/>
        <v>0</v>
      </c>
      <c r="G950" s="107">
        <v>81817.86</v>
      </c>
      <c r="H950" s="105"/>
      <c r="I950" s="72" t="s">
        <v>789</v>
      </c>
      <c r="J950" s="105"/>
      <c r="K950" s="72">
        <v>1.27</v>
      </c>
      <c r="L950" s="135">
        <v>0.8</v>
      </c>
      <c r="M950" s="72" t="s">
        <v>2156</v>
      </c>
    </row>
    <row r="951" spans="1:13" s="66" customFormat="1" ht="15" customHeight="1">
      <c r="A951" s="68" t="s">
        <v>1735</v>
      </c>
      <c r="B951" s="109" t="s">
        <v>120</v>
      </c>
      <c r="C951" s="103"/>
      <c r="D951" s="142">
        <v>0.45629999999999998</v>
      </c>
      <c r="E951" s="140">
        <v>1.86</v>
      </c>
      <c r="F951" s="133">
        <f t="shared" si="15"/>
        <v>0</v>
      </c>
      <c r="G951" s="107">
        <v>30000</v>
      </c>
      <c r="H951" s="105"/>
      <c r="I951" s="72" t="s">
        <v>789</v>
      </c>
      <c r="J951" s="105"/>
      <c r="K951" s="72">
        <v>1.27</v>
      </c>
      <c r="L951" s="135">
        <v>0.8</v>
      </c>
      <c r="M951" s="72" t="s">
        <v>2156</v>
      </c>
    </row>
    <row r="952" spans="1:13" ht="15" customHeight="1">
      <c r="A952" s="68" t="s">
        <v>1736</v>
      </c>
      <c r="B952" s="109" t="s">
        <v>120</v>
      </c>
      <c r="C952" s="103"/>
      <c r="D952" s="142">
        <v>0.50509999999999999</v>
      </c>
      <c r="E952" s="140">
        <v>2.13</v>
      </c>
      <c r="F952" s="133">
        <f t="shared" si="15"/>
        <v>0</v>
      </c>
      <c r="G952" s="107">
        <v>30000</v>
      </c>
      <c r="H952" s="105"/>
      <c r="I952" s="72" t="s">
        <v>789</v>
      </c>
      <c r="J952" s="105"/>
      <c r="K952" s="72">
        <v>1.27</v>
      </c>
      <c r="L952" s="135">
        <v>0.8</v>
      </c>
      <c r="M952" s="72" t="s">
        <v>2156</v>
      </c>
    </row>
    <row r="953" spans="1:13" ht="15" customHeight="1">
      <c r="A953" s="68" t="s">
        <v>1737</v>
      </c>
      <c r="B953" s="109" t="s">
        <v>120</v>
      </c>
      <c r="C953" s="103"/>
      <c r="D953" s="142">
        <v>0.7167</v>
      </c>
      <c r="E953" s="140">
        <v>3.09</v>
      </c>
      <c r="F953" s="133">
        <f t="shared" si="15"/>
        <v>0</v>
      </c>
      <c r="G953" s="107">
        <v>30000</v>
      </c>
      <c r="H953" s="105"/>
      <c r="I953" s="72" t="s">
        <v>789</v>
      </c>
      <c r="J953" s="105"/>
      <c r="K953" s="72">
        <v>1.27</v>
      </c>
      <c r="L953" s="135">
        <v>0.8</v>
      </c>
      <c r="M953" s="72" t="s">
        <v>2156</v>
      </c>
    </row>
    <row r="954" spans="1:13" ht="15" customHeight="1">
      <c r="A954" s="68" t="s">
        <v>1738</v>
      </c>
      <c r="B954" s="109" t="s">
        <v>120</v>
      </c>
      <c r="C954" s="103"/>
      <c r="D954" s="142">
        <v>1.6591</v>
      </c>
      <c r="E954" s="140">
        <v>6.09</v>
      </c>
      <c r="F954" s="133">
        <f t="shared" si="15"/>
        <v>0</v>
      </c>
      <c r="G954" s="107">
        <v>60367.040000000001</v>
      </c>
      <c r="H954" s="105"/>
      <c r="I954" s="72" t="s">
        <v>789</v>
      </c>
      <c r="J954" s="105"/>
      <c r="K954" s="72">
        <v>1.27</v>
      </c>
      <c r="L954" s="135">
        <v>0.8</v>
      </c>
      <c r="M954" s="72" t="s">
        <v>2156</v>
      </c>
    </row>
    <row r="955" spans="1:13" s="66" customFormat="1" ht="15" customHeight="1">
      <c r="A955" s="68" t="s">
        <v>1739</v>
      </c>
      <c r="B955" s="109" t="s">
        <v>277</v>
      </c>
      <c r="C955" s="103"/>
      <c r="D955" s="142">
        <v>0.4874</v>
      </c>
      <c r="E955" s="140">
        <v>1.73</v>
      </c>
      <c r="F955" s="133">
        <f t="shared" si="15"/>
        <v>0</v>
      </c>
      <c r="G955" s="107">
        <v>33352.370000000003</v>
      </c>
      <c r="H955" s="105"/>
      <c r="I955" s="72" t="s">
        <v>789</v>
      </c>
      <c r="J955" s="105"/>
      <c r="K955" s="72">
        <v>1.27</v>
      </c>
      <c r="L955" s="135">
        <v>0.8</v>
      </c>
      <c r="M955" s="72" t="s">
        <v>2156</v>
      </c>
    </row>
    <row r="956" spans="1:13" ht="15" customHeight="1">
      <c r="A956" s="68" t="s">
        <v>1740</v>
      </c>
      <c r="B956" s="109" t="s">
        <v>277</v>
      </c>
      <c r="C956" s="103"/>
      <c r="D956" s="142">
        <v>0.4874</v>
      </c>
      <c r="E956" s="140">
        <v>2.0499999999999998</v>
      </c>
      <c r="F956" s="133">
        <f t="shared" si="15"/>
        <v>0</v>
      </c>
      <c r="G956" s="107">
        <v>33352.370000000003</v>
      </c>
      <c r="H956" s="105"/>
      <c r="I956" s="72" t="s">
        <v>789</v>
      </c>
      <c r="J956" s="105"/>
      <c r="K956" s="72">
        <v>1.27</v>
      </c>
      <c r="L956" s="135">
        <v>0.8</v>
      </c>
      <c r="M956" s="72" t="s">
        <v>2156</v>
      </c>
    </row>
    <row r="957" spans="1:13" ht="15" customHeight="1">
      <c r="A957" s="68" t="s">
        <v>1741</v>
      </c>
      <c r="B957" s="109" t="s">
        <v>277</v>
      </c>
      <c r="C957" s="103"/>
      <c r="D957" s="142">
        <v>0.98099999999999998</v>
      </c>
      <c r="E957" s="140">
        <v>3.37</v>
      </c>
      <c r="F957" s="133">
        <f t="shared" si="15"/>
        <v>0</v>
      </c>
      <c r="G957" s="107">
        <v>33352.370000000003</v>
      </c>
      <c r="H957" s="105"/>
      <c r="I957" s="72" t="s">
        <v>789</v>
      </c>
      <c r="J957" s="105"/>
      <c r="K957" s="72">
        <v>1.27</v>
      </c>
      <c r="L957" s="135">
        <v>0.8</v>
      </c>
      <c r="M957" s="72" t="s">
        <v>2156</v>
      </c>
    </row>
    <row r="958" spans="1:13" ht="15" customHeight="1">
      <c r="A958" s="68" t="s">
        <v>1742</v>
      </c>
      <c r="B958" s="109" t="s">
        <v>277</v>
      </c>
      <c r="C958" s="103"/>
      <c r="D958" s="142">
        <v>1.7897000000000001</v>
      </c>
      <c r="E958" s="140">
        <v>4.87</v>
      </c>
      <c r="F958" s="133">
        <f t="shared" si="15"/>
        <v>0</v>
      </c>
      <c r="G958" s="107">
        <v>44656.08</v>
      </c>
      <c r="H958" s="105"/>
      <c r="I958" s="72" t="s">
        <v>789</v>
      </c>
      <c r="J958" s="105"/>
      <c r="K958" s="72">
        <v>1.27</v>
      </c>
      <c r="L958" s="135">
        <v>0.8</v>
      </c>
      <c r="M958" s="72" t="s">
        <v>2156</v>
      </c>
    </row>
    <row r="959" spans="1:13" s="66" customFormat="1" ht="15" customHeight="1">
      <c r="A959" s="68" t="s">
        <v>1743</v>
      </c>
      <c r="B959" s="109" t="s">
        <v>278</v>
      </c>
      <c r="C959" s="103"/>
      <c r="D959" s="142">
        <v>0.34570000000000001</v>
      </c>
      <c r="E959" s="140">
        <v>1.17</v>
      </c>
      <c r="F959" s="133">
        <f t="shared" si="15"/>
        <v>0</v>
      </c>
      <c r="G959" s="107">
        <v>30000</v>
      </c>
      <c r="H959" s="105"/>
      <c r="I959" s="72" t="s">
        <v>789</v>
      </c>
      <c r="J959" s="105"/>
      <c r="K959" s="72">
        <v>1.27</v>
      </c>
      <c r="L959" s="135">
        <v>0.8</v>
      </c>
      <c r="M959" s="72" t="s">
        <v>2156</v>
      </c>
    </row>
    <row r="960" spans="1:13" ht="15" customHeight="1">
      <c r="A960" s="68" t="s">
        <v>1744</v>
      </c>
      <c r="B960" s="109" t="s">
        <v>278</v>
      </c>
      <c r="C960" s="103"/>
      <c r="D960" s="142">
        <v>0.46110000000000001</v>
      </c>
      <c r="E960" s="140">
        <v>1.52</v>
      </c>
      <c r="F960" s="133">
        <f t="shared" si="15"/>
        <v>0</v>
      </c>
      <c r="G960" s="107">
        <v>30000</v>
      </c>
      <c r="H960" s="105"/>
      <c r="I960" s="72" t="s">
        <v>789</v>
      </c>
      <c r="J960" s="105"/>
      <c r="K960" s="72">
        <v>1.27</v>
      </c>
      <c r="L960" s="135">
        <v>0.8</v>
      </c>
      <c r="M960" s="72" t="s">
        <v>2156</v>
      </c>
    </row>
    <row r="961" spans="1:13" ht="15" customHeight="1">
      <c r="A961" s="68" t="s">
        <v>1745</v>
      </c>
      <c r="B961" s="109" t="s">
        <v>278</v>
      </c>
      <c r="C961" s="103"/>
      <c r="D961" s="142">
        <v>0.87119999999999997</v>
      </c>
      <c r="E961" s="140">
        <v>2.27</v>
      </c>
      <c r="F961" s="133">
        <f t="shared" si="15"/>
        <v>0</v>
      </c>
      <c r="G961" s="107">
        <v>30000</v>
      </c>
      <c r="H961" s="105"/>
      <c r="I961" s="72" t="s">
        <v>789</v>
      </c>
      <c r="J961" s="105"/>
      <c r="K961" s="72">
        <v>1.27</v>
      </c>
      <c r="L961" s="135">
        <v>0.8</v>
      </c>
      <c r="M961" s="72" t="s">
        <v>2156</v>
      </c>
    </row>
    <row r="962" spans="1:13" ht="15" customHeight="1">
      <c r="A962" s="68" t="s">
        <v>1746</v>
      </c>
      <c r="B962" s="109" t="s">
        <v>278</v>
      </c>
      <c r="C962" s="103"/>
      <c r="D962" s="142">
        <v>1.8727</v>
      </c>
      <c r="E962" s="140">
        <v>4.62</v>
      </c>
      <c r="F962" s="133">
        <f t="shared" si="15"/>
        <v>0</v>
      </c>
      <c r="G962" s="107">
        <v>41916.04</v>
      </c>
      <c r="H962" s="105"/>
      <c r="I962" s="72" t="s">
        <v>789</v>
      </c>
      <c r="J962" s="105"/>
      <c r="K962" s="72">
        <v>1.27</v>
      </c>
      <c r="L962" s="135">
        <v>0.8</v>
      </c>
      <c r="M962" s="72" t="s">
        <v>2156</v>
      </c>
    </row>
    <row r="963" spans="1:13" s="66" customFormat="1" ht="15" customHeight="1">
      <c r="A963" s="68" t="s">
        <v>1747</v>
      </c>
      <c r="B963" s="109" t="s">
        <v>279</v>
      </c>
      <c r="C963" s="103"/>
      <c r="D963" s="142">
        <v>0.64490000000000003</v>
      </c>
      <c r="E963" s="140">
        <v>2.0699999999999998</v>
      </c>
      <c r="F963" s="133">
        <f t="shared" si="15"/>
        <v>0</v>
      </c>
      <c r="G963" s="107">
        <v>30000</v>
      </c>
      <c r="H963" s="105"/>
      <c r="I963" s="72" t="s">
        <v>789</v>
      </c>
      <c r="J963" s="105"/>
      <c r="K963" s="72">
        <v>1.27</v>
      </c>
      <c r="L963" s="135">
        <v>0.8</v>
      </c>
      <c r="M963" s="72" t="s">
        <v>2156</v>
      </c>
    </row>
    <row r="964" spans="1:13" ht="15" customHeight="1">
      <c r="A964" s="68" t="s">
        <v>1748</v>
      </c>
      <c r="B964" s="109" t="s">
        <v>279</v>
      </c>
      <c r="C964" s="103"/>
      <c r="D964" s="142">
        <v>0.67230000000000001</v>
      </c>
      <c r="E964" s="140">
        <v>2.39</v>
      </c>
      <c r="F964" s="133">
        <f t="shared" si="15"/>
        <v>0</v>
      </c>
      <c r="G964" s="107">
        <v>30000</v>
      </c>
      <c r="H964" s="105"/>
      <c r="I964" s="72" t="s">
        <v>789</v>
      </c>
      <c r="J964" s="105"/>
      <c r="K964" s="72">
        <v>1.27</v>
      </c>
      <c r="L964" s="135">
        <v>0.8</v>
      </c>
      <c r="M964" s="72" t="s">
        <v>2156</v>
      </c>
    </row>
    <row r="965" spans="1:13" ht="15" customHeight="1">
      <c r="A965" s="68" t="s">
        <v>1749</v>
      </c>
      <c r="B965" s="109" t="s">
        <v>279</v>
      </c>
      <c r="C965" s="103"/>
      <c r="D965" s="142">
        <v>0.97740000000000005</v>
      </c>
      <c r="E965" s="140">
        <v>3.42</v>
      </c>
      <c r="F965" s="133">
        <f t="shared" si="15"/>
        <v>0</v>
      </c>
      <c r="G965" s="107">
        <v>30681.040000000001</v>
      </c>
      <c r="H965" s="105"/>
      <c r="I965" s="72" t="s">
        <v>789</v>
      </c>
      <c r="J965" s="105"/>
      <c r="K965" s="72">
        <v>1.27</v>
      </c>
      <c r="L965" s="135">
        <v>0.8</v>
      </c>
      <c r="M965" s="72" t="s">
        <v>2156</v>
      </c>
    </row>
    <row r="966" spans="1:13" ht="15" customHeight="1">
      <c r="A966" s="68" t="s">
        <v>1750</v>
      </c>
      <c r="B966" s="109" t="s">
        <v>279</v>
      </c>
      <c r="C966" s="103"/>
      <c r="D966" s="142">
        <v>1.9942</v>
      </c>
      <c r="E966" s="140">
        <v>5.4</v>
      </c>
      <c r="F966" s="133">
        <f t="shared" si="15"/>
        <v>0</v>
      </c>
      <c r="G966" s="107">
        <v>60558.93</v>
      </c>
      <c r="H966" s="105"/>
      <c r="I966" s="72" t="s">
        <v>789</v>
      </c>
      <c r="J966" s="105"/>
      <c r="K966" s="72">
        <v>1.27</v>
      </c>
      <c r="L966" s="135">
        <v>0.8</v>
      </c>
      <c r="M966" s="72" t="s">
        <v>2156</v>
      </c>
    </row>
    <row r="967" spans="1:13" s="66" customFormat="1" ht="15" customHeight="1">
      <c r="A967" s="68" t="s">
        <v>1751</v>
      </c>
      <c r="B967" s="109" t="s">
        <v>280</v>
      </c>
      <c r="C967" s="103"/>
      <c r="D967" s="142">
        <v>0.33610000000000001</v>
      </c>
      <c r="E967" s="140">
        <v>1.23</v>
      </c>
      <c r="F967" s="133">
        <f t="shared" si="15"/>
        <v>0</v>
      </c>
      <c r="G967" s="107">
        <v>30000</v>
      </c>
      <c r="H967" s="105"/>
      <c r="I967" s="72" t="s">
        <v>782</v>
      </c>
      <c r="J967" s="105"/>
      <c r="K967" s="147">
        <v>1.7</v>
      </c>
      <c r="L967" s="135">
        <v>0.8</v>
      </c>
      <c r="M967" s="72" t="s">
        <v>2156</v>
      </c>
    </row>
    <row r="968" spans="1:13" ht="15" customHeight="1">
      <c r="A968" s="68" t="s">
        <v>1752</v>
      </c>
      <c r="B968" s="109" t="s">
        <v>280</v>
      </c>
      <c r="C968" s="103"/>
      <c r="D968" s="142">
        <v>0.38429999999999997</v>
      </c>
      <c r="E968" s="140">
        <v>1.44</v>
      </c>
      <c r="F968" s="133">
        <f t="shared" si="15"/>
        <v>0</v>
      </c>
      <c r="G968" s="107">
        <v>30000</v>
      </c>
      <c r="H968" s="105"/>
      <c r="I968" s="72" t="s">
        <v>782</v>
      </c>
      <c r="J968" s="105"/>
      <c r="K968" s="147">
        <v>1.7</v>
      </c>
      <c r="L968" s="135">
        <v>0.8</v>
      </c>
      <c r="M968" s="72" t="s">
        <v>2156</v>
      </c>
    </row>
    <row r="969" spans="1:13" ht="15" customHeight="1">
      <c r="A969" s="68" t="s">
        <v>1753</v>
      </c>
      <c r="B969" s="109" t="s">
        <v>280</v>
      </c>
      <c r="C969" s="103"/>
      <c r="D969" s="142">
        <v>0.91610000000000003</v>
      </c>
      <c r="E969" s="140">
        <v>1.6</v>
      </c>
      <c r="F969" s="133">
        <f t="shared" si="15"/>
        <v>0</v>
      </c>
      <c r="G969" s="107">
        <v>30000</v>
      </c>
      <c r="H969" s="105"/>
      <c r="I969" s="72" t="s">
        <v>782</v>
      </c>
      <c r="J969" s="105"/>
      <c r="K969" s="147">
        <v>1.7</v>
      </c>
      <c r="L969" s="135">
        <v>0.8</v>
      </c>
      <c r="M969" s="72" t="s">
        <v>2156</v>
      </c>
    </row>
    <row r="970" spans="1:13" ht="15" customHeight="1">
      <c r="A970" s="68" t="s">
        <v>1754</v>
      </c>
      <c r="B970" s="109" t="s">
        <v>280</v>
      </c>
      <c r="C970" s="103"/>
      <c r="D970" s="142">
        <v>1.6466000000000001</v>
      </c>
      <c r="E970" s="140">
        <v>1.97</v>
      </c>
      <c r="F970" s="133">
        <f t="shared" si="15"/>
        <v>0</v>
      </c>
      <c r="G970" s="107">
        <v>36422.58</v>
      </c>
      <c r="H970" s="105"/>
      <c r="I970" s="72" t="s">
        <v>782</v>
      </c>
      <c r="J970" s="105"/>
      <c r="K970" s="147">
        <v>1.7</v>
      </c>
      <c r="L970" s="135">
        <v>0.8</v>
      </c>
      <c r="M970" s="72" t="s">
        <v>2156</v>
      </c>
    </row>
    <row r="971" spans="1:13" s="66" customFormat="1" ht="15" customHeight="1">
      <c r="A971" s="68" t="s">
        <v>1755</v>
      </c>
      <c r="B971" s="109" t="s">
        <v>121</v>
      </c>
      <c r="C971" s="103"/>
      <c r="D971" s="142">
        <v>0.21779999999999999</v>
      </c>
      <c r="E971" s="140">
        <v>1.2</v>
      </c>
      <c r="F971" s="133">
        <f t="shared" si="15"/>
        <v>0</v>
      </c>
      <c r="G971" s="107">
        <v>30000</v>
      </c>
      <c r="H971" s="105"/>
      <c r="I971" s="72" t="s">
        <v>782</v>
      </c>
      <c r="J971" s="105"/>
      <c r="K971" s="147">
        <v>1.7</v>
      </c>
      <c r="L971" s="135">
        <v>0.8</v>
      </c>
      <c r="M971" s="72" t="s">
        <v>2156</v>
      </c>
    </row>
    <row r="972" spans="1:13" ht="15" customHeight="1">
      <c r="A972" s="68" t="s">
        <v>1756</v>
      </c>
      <c r="B972" s="109" t="s">
        <v>121</v>
      </c>
      <c r="C972" s="103"/>
      <c r="D972" s="142">
        <v>0.26769999999999999</v>
      </c>
      <c r="E972" s="140">
        <v>1.2</v>
      </c>
      <c r="F972" s="133">
        <f t="shared" si="15"/>
        <v>0</v>
      </c>
      <c r="G972" s="107">
        <v>30000</v>
      </c>
      <c r="H972" s="105"/>
      <c r="I972" s="72" t="s">
        <v>782</v>
      </c>
      <c r="J972" s="105"/>
      <c r="K972" s="147">
        <v>1.7</v>
      </c>
      <c r="L972" s="135">
        <v>0.8</v>
      </c>
      <c r="M972" s="72" t="s">
        <v>2156</v>
      </c>
    </row>
    <row r="973" spans="1:13" ht="15" customHeight="1">
      <c r="A973" s="68" t="s">
        <v>1757</v>
      </c>
      <c r="B973" s="109" t="s">
        <v>121</v>
      </c>
      <c r="C973" s="103"/>
      <c r="D973" s="142">
        <v>0.33750000000000002</v>
      </c>
      <c r="E973" s="140">
        <v>1.2</v>
      </c>
      <c r="F973" s="133">
        <f t="shared" si="15"/>
        <v>0</v>
      </c>
      <c r="G973" s="107">
        <v>30000</v>
      </c>
      <c r="H973" s="105"/>
      <c r="I973" s="72" t="s">
        <v>782</v>
      </c>
      <c r="J973" s="105"/>
      <c r="K973" s="147">
        <v>1.7</v>
      </c>
      <c r="L973" s="135">
        <v>0.8</v>
      </c>
      <c r="M973" s="72" t="s">
        <v>2156</v>
      </c>
    </row>
    <row r="974" spans="1:13" ht="15" customHeight="1">
      <c r="A974" s="68" t="s">
        <v>1758</v>
      </c>
      <c r="B974" s="109" t="s">
        <v>121</v>
      </c>
      <c r="C974" s="103"/>
      <c r="D974" s="142">
        <v>0.42270000000000002</v>
      </c>
      <c r="E974" s="140">
        <v>1.23</v>
      </c>
      <c r="F974" s="133">
        <f t="shared" si="15"/>
        <v>0</v>
      </c>
      <c r="G974" s="107">
        <v>30000</v>
      </c>
      <c r="H974" s="105"/>
      <c r="I974" s="72" t="s">
        <v>782</v>
      </c>
      <c r="J974" s="105"/>
      <c r="K974" s="147">
        <v>1.7</v>
      </c>
      <c r="L974" s="135">
        <v>0.8</v>
      </c>
      <c r="M974" s="72" t="s">
        <v>2156</v>
      </c>
    </row>
    <row r="975" spans="1:13" s="66" customFormat="1" ht="15" customHeight="1">
      <c r="A975" s="68" t="s">
        <v>1759</v>
      </c>
      <c r="B975" s="109" t="s">
        <v>281</v>
      </c>
      <c r="C975" s="103"/>
      <c r="D975" s="142">
        <v>19.587599999999998</v>
      </c>
      <c r="E975" s="140">
        <v>33.08</v>
      </c>
      <c r="F975" s="133">
        <f t="shared" si="15"/>
        <v>0</v>
      </c>
      <c r="G975" s="107">
        <v>263830.05</v>
      </c>
      <c r="H975" s="105"/>
      <c r="I975" s="72" t="s">
        <v>782</v>
      </c>
      <c r="J975" s="105"/>
      <c r="K975" s="147">
        <v>1.7</v>
      </c>
      <c r="L975" s="135">
        <v>0.8</v>
      </c>
      <c r="M975" s="72" t="s">
        <v>2156</v>
      </c>
    </row>
    <row r="976" spans="1:13" ht="15" customHeight="1">
      <c r="A976" s="68" t="s">
        <v>1760</v>
      </c>
      <c r="B976" s="109" t="s">
        <v>281</v>
      </c>
      <c r="C976" s="103"/>
      <c r="D976" s="142">
        <v>26.814900000000002</v>
      </c>
      <c r="E976" s="140">
        <v>33.08</v>
      </c>
      <c r="F976" s="133">
        <f t="shared" si="15"/>
        <v>0</v>
      </c>
      <c r="G976" s="107">
        <v>593969.98</v>
      </c>
      <c r="H976" s="105"/>
      <c r="I976" s="72" t="s">
        <v>782</v>
      </c>
      <c r="J976" s="105"/>
      <c r="K976" s="147">
        <v>1.7</v>
      </c>
      <c r="L976" s="135">
        <v>0.8</v>
      </c>
      <c r="M976" s="72" t="s">
        <v>2156</v>
      </c>
    </row>
    <row r="977" spans="1:13" ht="15" customHeight="1">
      <c r="A977" s="68" t="s">
        <v>1761</v>
      </c>
      <c r="B977" s="109" t="s">
        <v>281</v>
      </c>
      <c r="C977" s="103"/>
      <c r="D977" s="142">
        <v>42.731400000000001</v>
      </c>
      <c r="E977" s="140">
        <v>76.38</v>
      </c>
      <c r="F977" s="133">
        <f t="shared" si="15"/>
        <v>0</v>
      </c>
      <c r="G977" s="107">
        <v>946254.14</v>
      </c>
      <c r="H977" s="105"/>
      <c r="I977" s="72" t="s">
        <v>782</v>
      </c>
      <c r="J977" s="105"/>
      <c r="K977" s="147">
        <v>1.7</v>
      </c>
      <c r="L977" s="135">
        <v>0.8</v>
      </c>
      <c r="M977" s="72" t="s">
        <v>2156</v>
      </c>
    </row>
    <row r="978" spans="1:13" ht="15" customHeight="1">
      <c r="A978" s="68" t="s">
        <v>1762</v>
      </c>
      <c r="B978" s="109" t="s">
        <v>281</v>
      </c>
      <c r="C978" s="103"/>
      <c r="D978" s="142">
        <v>70.773799999999994</v>
      </c>
      <c r="E978" s="140">
        <v>113.3</v>
      </c>
      <c r="F978" s="133">
        <f t="shared" si="15"/>
        <v>0</v>
      </c>
      <c r="G978" s="107">
        <v>1566925.2</v>
      </c>
      <c r="H978" s="105"/>
      <c r="I978" s="72" t="s">
        <v>782</v>
      </c>
      <c r="J978" s="105"/>
      <c r="K978" s="147">
        <v>1.7</v>
      </c>
      <c r="L978" s="135">
        <v>0.8</v>
      </c>
      <c r="M978" s="72" t="s">
        <v>2156</v>
      </c>
    </row>
    <row r="979" spans="1:13" s="66" customFormat="1" ht="15" customHeight="1">
      <c r="A979" s="68" t="s">
        <v>1763</v>
      </c>
      <c r="B979" s="109" t="s">
        <v>282</v>
      </c>
      <c r="C979" s="103"/>
      <c r="D979" s="142">
        <v>18.574400000000001</v>
      </c>
      <c r="E979" s="140">
        <v>89.12</v>
      </c>
      <c r="F979" s="133">
        <f t="shared" si="15"/>
        <v>0</v>
      </c>
      <c r="G979" s="107">
        <v>438422.17</v>
      </c>
      <c r="H979" s="105"/>
      <c r="I979" s="72" t="s">
        <v>782</v>
      </c>
      <c r="J979" s="105"/>
      <c r="K979" s="147">
        <v>1.7</v>
      </c>
      <c r="L979" s="135">
        <v>0.8</v>
      </c>
      <c r="M979" s="72" t="s">
        <v>2156</v>
      </c>
    </row>
    <row r="980" spans="1:13" ht="15" customHeight="1">
      <c r="A980" s="68" t="s">
        <v>1764</v>
      </c>
      <c r="B980" s="109" t="s">
        <v>282</v>
      </c>
      <c r="C980" s="103"/>
      <c r="D980" s="142">
        <v>22.695900000000002</v>
      </c>
      <c r="E980" s="140">
        <v>93.81</v>
      </c>
      <c r="F980" s="133">
        <f t="shared" si="15"/>
        <v>0</v>
      </c>
      <c r="G980" s="107">
        <v>438422.17</v>
      </c>
      <c r="H980" s="105"/>
      <c r="I980" s="72" t="s">
        <v>782</v>
      </c>
      <c r="J980" s="105"/>
      <c r="K980" s="147">
        <v>1.7</v>
      </c>
      <c r="L980" s="135">
        <v>0.8</v>
      </c>
      <c r="M980" s="72" t="s">
        <v>2156</v>
      </c>
    </row>
    <row r="981" spans="1:13" ht="15" customHeight="1">
      <c r="A981" s="68" t="s">
        <v>1765</v>
      </c>
      <c r="B981" s="109" t="s">
        <v>282</v>
      </c>
      <c r="C981" s="103"/>
      <c r="D981" s="142">
        <v>22.695900000000002</v>
      </c>
      <c r="E981" s="140">
        <v>96.19</v>
      </c>
      <c r="F981" s="133">
        <f t="shared" si="15"/>
        <v>0</v>
      </c>
      <c r="G981" s="107">
        <v>438422.17</v>
      </c>
      <c r="H981" s="105"/>
      <c r="I981" s="72" t="s">
        <v>782</v>
      </c>
      <c r="J981" s="105"/>
      <c r="K981" s="147">
        <v>1.7</v>
      </c>
      <c r="L981" s="135">
        <v>0.8</v>
      </c>
      <c r="M981" s="72" t="s">
        <v>2156</v>
      </c>
    </row>
    <row r="982" spans="1:13" ht="15" customHeight="1">
      <c r="A982" s="68" t="s">
        <v>1766</v>
      </c>
      <c r="B982" s="109" t="s">
        <v>282</v>
      </c>
      <c r="C982" s="103"/>
      <c r="D982" s="142">
        <v>22.695900000000002</v>
      </c>
      <c r="E982" s="140">
        <v>96.19</v>
      </c>
      <c r="F982" s="133">
        <f t="shared" si="15"/>
        <v>0</v>
      </c>
      <c r="G982" s="107">
        <v>438422.17</v>
      </c>
      <c r="H982" s="105"/>
      <c r="I982" s="72" t="s">
        <v>782</v>
      </c>
      <c r="J982" s="105"/>
      <c r="K982" s="147">
        <v>1.7</v>
      </c>
      <c r="L982" s="135">
        <v>0.8</v>
      </c>
      <c r="M982" s="72" t="s">
        <v>2156</v>
      </c>
    </row>
    <row r="983" spans="1:13" s="66" customFormat="1" ht="15" customHeight="1">
      <c r="A983" s="68" t="s">
        <v>1767</v>
      </c>
      <c r="B983" s="109" t="s">
        <v>790</v>
      </c>
      <c r="C983" s="103"/>
      <c r="D983" s="142">
        <v>14.2378</v>
      </c>
      <c r="E983" s="140">
        <v>30.44</v>
      </c>
      <c r="F983" s="133">
        <f t="shared" ref="F983:F1046" si="16">IF(I983="Mental Health and Substance Abuse",ROUND(E983,0),0)</f>
        <v>0</v>
      </c>
      <c r="G983" s="107">
        <v>324590.06</v>
      </c>
      <c r="H983" s="105"/>
      <c r="I983" s="72" t="s">
        <v>782</v>
      </c>
      <c r="J983" s="105"/>
      <c r="K983" s="147">
        <v>1.7</v>
      </c>
      <c r="L983" s="135">
        <v>0.8</v>
      </c>
      <c r="M983" s="72" t="s">
        <v>2156</v>
      </c>
    </row>
    <row r="984" spans="1:13" ht="15" customHeight="1">
      <c r="A984" s="68" t="s">
        <v>1768</v>
      </c>
      <c r="B984" s="109" t="s">
        <v>790</v>
      </c>
      <c r="C984" s="103"/>
      <c r="D984" s="142">
        <v>14.2378</v>
      </c>
      <c r="E984" s="140">
        <v>30.44</v>
      </c>
      <c r="F984" s="133">
        <f t="shared" si="16"/>
        <v>0</v>
      </c>
      <c r="G984" s="107">
        <v>324590.06</v>
      </c>
      <c r="H984" s="105"/>
      <c r="I984" s="72" t="s">
        <v>782</v>
      </c>
      <c r="J984" s="105"/>
      <c r="K984" s="147">
        <v>1.7</v>
      </c>
      <c r="L984" s="135">
        <v>0.8</v>
      </c>
      <c r="M984" s="72" t="s">
        <v>2156</v>
      </c>
    </row>
    <row r="985" spans="1:13" ht="15" customHeight="1">
      <c r="A985" s="68" t="s">
        <v>1769</v>
      </c>
      <c r="B985" s="109" t="s">
        <v>790</v>
      </c>
      <c r="C985" s="103"/>
      <c r="D985" s="142">
        <v>14.2378</v>
      </c>
      <c r="E985" s="140">
        <v>1.17</v>
      </c>
      <c r="F985" s="133">
        <f t="shared" si="16"/>
        <v>0</v>
      </c>
      <c r="G985" s="107">
        <v>324590.06</v>
      </c>
      <c r="H985" s="105"/>
      <c r="I985" s="72" t="s">
        <v>782</v>
      </c>
      <c r="J985" s="105"/>
      <c r="K985" s="147">
        <v>1.7</v>
      </c>
      <c r="L985" s="135">
        <v>0.8</v>
      </c>
      <c r="M985" s="72" t="s">
        <v>2156</v>
      </c>
    </row>
    <row r="986" spans="1:13" ht="15" customHeight="1">
      <c r="A986" s="68" t="s">
        <v>1770</v>
      </c>
      <c r="B986" s="109" t="s">
        <v>790</v>
      </c>
      <c r="C986" s="103"/>
      <c r="D986" s="142">
        <v>8.5900000000000004E-2</v>
      </c>
      <c r="E986" s="140">
        <v>1.17</v>
      </c>
      <c r="F986" s="133">
        <f t="shared" si="16"/>
        <v>0</v>
      </c>
      <c r="G986" s="107">
        <v>30000</v>
      </c>
      <c r="H986" s="105"/>
      <c r="I986" s="72" t="s">
        <v>782</v>
      </c>
      <c r="J986" s="105"/>
      <c r="K986" s="147">
        <v>1.7</v>
      </c>
      <c r="L986" s="135">
        <v>0.8</v>
      </c>
      <c r="M986" s="72" t="s">
        <v>2156</v>
      </c>
    </row>
    <row r="987" spans="1:13" s="66" customFormat="1" ht="15" customHeight="1">
      <c r="A987" s="68" t="s">
        <v>1771</v>
      </c>
      <c r="B987" s="109" t="s">
        <v>283</v>
      </c>
      <c r="C987" s="103"/>
      <c r="D987" s="142">
        <v>0.49530000000000002</v>
      </c>
      <c r="E987" s="140">
        <v>2.66</v>
      </c>
      <c r="F987" s="133">
        <f t="shared" si="16"/>
        <v>0</v>
      </c>
      <c r="G987" s="107">
        <v>30000</v>
      </c>
      <c r="H987" s="105"/>
      <c r="I987" s="72" t="s">
        <v>782</v>
      </c>
      <c r="J987" s="105"/>
      <c r="K987" s="147">
        <v>1.7</v>
      </c>
      <c r="L987" s="135">
        <v>0.8</v>
      </c>
      <c r="M987" s="72" t="s">
        <v>2156</v>
      </c>
    </row>
    <row r="988" spans="1:13" ht="15" customHeight="1">
      <c r="A988" s="68" t="s">
        <v>1772</v>
      </c>
      <c r="B988" s="109" t="s">
        <v>283</v>
      </c>
      <c r="C988" s="103"/>
      <c r="D988" s="142">
        <v>18.989000000000001</v>
      </c>
      <c r="E988" s="140">
        <v>55.79</v>
      </c>
      <c r="F988" s="133">
        <f t="shared" si="16"/>
        <v>0</v>
      </c>
      <c r="G988" s="107">
        <v>420755.58</v>
      </c>
      <c r="H988" s="105"/>
      <c r="I988" s="72" t="s">
        <v>782</v>
      </c>
      <c r="J988" s="105"/>
      <c r="K988" s="147">
        <v>1.7</v>
      </c>
      <c r="L988" s="135">
        <v>0.8</v>
      </c>
      <c r="M988" s="72" t="s">
        <v>2156</v>
      </c>
    </row>
    <row r="989" spans="1:13" ht="15" customHeight="1">
      <c r="A989" s="68" t="s">
        <v>1773</v>
      </c>
      <c r="B989" s="109" t="s">
        <v>283</v>
      </c>
      <c r="C989" s="103"/>
      <c r="D989" s="142">
        <v>20.560700000000001</v>
      </c>
      <c r="E989" s="140">
        <v>55.79</v>
      </c>
      <c r="F989" s="133">
        <f t="shared" si="16"/>
        <v>0</v>
      </c>
      <c r="G989" s="107">
        <v>484708.52</v>
      </c>
      <c r="H989" s="105"/>
      <c r="I989" s="72" t="s">
        <v>782</v>
      </c>
      <c r="J989" s="105"/>
      <c r="K989" s="147">
        <v>1.7</v>
      </c>
      <c r="L989" s="135">
        <v>0.8</v>
      </c>
      <c r="M989" s="72" t="s">
        <v>2156</v>
      </c>
    </row>
    <row r="990" spans="1:13" ht="15" customHeight="1">
      <c r="A990" s="68" t="s">
        <v>1774</v>
      </c>
      <c r="B990" s="109" t="s">
        <v>283</v>
      </c>
      <c r="C990" s="103"/>
      <c r="D990" s="142">
        <v>30.162800000000001</v>
      </c>
      <c r="E990" s="140">
        <v>55.79</v>
      </c>
      <c r="F990" s="133">
        <f t="shared" si="16"/>
        <v>0</v>
      </c>
      <c r="G990" s="107">
        <v>715433.03</v>
      </c>
      <c r="H990" s="105"/>
      <c r="I990" s="72" t="s">
        <v>782</v>
      </c>
      <c r="J990" s="105"/>
      <c r="K990" s="147">
        <v>1.7</v>
      </c>
      <c r="L990" s="135">
        <v>0.8</v>
      </c>
      <c r="M990" s="72" t="s">
        <v>2156</v>
      </c>
    </row>
    <row r="991" spans="1:13" s="66" customFormat="1" ht="15" customHeight="1">
      <c r="A991" s="68" t="s">
        <v>1775</v>
      </c>
      <c r="B991" s="109" t="s">
        <v>284</v>
      </c>
      <c r="C991" s="103"/>
      <c r="D991" s="142">
        <v>7.4805999999999999</v>
      </c>
      <c r="E991" s="140">
        <v>38.85</v>
      </c>
      <c r="F991" s="133">
        <f t="shared" si="16"/>
        <v>0</v>
      </c>
      <c r="G991" s="107">
        <v>166038.79999999999</v>
      </c>
      <c r="H991" s="105"/>
      <c r="I991" s="72" t="s">
        <v>782</v>
      </c>
      <c r="J991" s="105"/>
      <c r="K991" s="147">
        <v>1.7</v>
      </c>
      <c r="L991" s="135">
        <v>0.8</v>
      </c>
      <c r="M991" s="72" t="s">
        <v>2156</v>
      </c>
    </row>
    <row r="992" spans="1:13" ht="15" customHeight="1">
      <c r="A992" s="68" t="s">
        <v>1776</v>
      </c>
      <c r="B992" s="109" t="s">
        <v>284</v>
      </c>
      <c r="C992" s="103"/>
      <c r="D992" s="142">
        <v>13.510199999999999</v>
      </c>
      <c r="E992" s="140">
        <v>47.08</v>
      </c>
      <c r="F992" s="133">
        <f t="shared" si="16"/>
        <v>0</v>
      </c>
      <c r="G992" s="107">
        <v>300551.31</v>
      </c>
      <c r="H992" s="105"/>
      <c r="I992" s="72" t="s">
        <v>782</v>
      </c>
      <c r="J992" s="105"/>
      <c r="K992" s="147">
        <v>1.7</v>
      </c>
      <c r="L992" s="135">
        <v>0.8</v>
      </c>
      <c r="M992" s="72" t="s">
        <v>2156</v>
      </c>
    </row>
    <row r="993" spans="1:13" ht="15" customHeight="1">
      <c r="A993" s="68" t="s">
        <v>1777</v>
      </c>
      <c r="B993" s="109" t="s">
        <v>284</v>
      </c>
      <c r="C993" s="103"/>
      <c r="D993" s="142">
        <v>13.6075</v>
      </c>
      <c r="E993" s="140">
        <v>47.6</v>
      </c>
      <c r="F993" s="133">
        <f t="shared" si="16"/>
        <v>0</v>
      </c>
      <c r="G993" s="107">
        <v>300551.31</v>
      </c>
      <c r="H993" s="105"/>
      <c r="I993" s="72" t="s">
        <v>782</v>
      </c>
      <c r="J993" s="105"/>
      <c r="K993" s="147">
        <v>1.7</v>
      </c>
      <c r="L993" s="135">
        <v>0.8</v>
      </c>
      <c r="M993" s="72" t="s">
        <v>2156</v>
      </c>
    </row>
    <row r="994" spans="1:13" ht="15" customHeight="1">
      <c r="A994" s="68" t="s">
        <v>1778</v>
      </c>
      <c r="B994" s="109" t="s">
        <v>284</v>
      </c>
      <c r="C994" s="103"/>
      <c r="D994" s="142">
        <v>21.65</v>
      </c>
      <c r="E994" s="140">
        <v>54.55</v>
      </c>
      <c r="F994" s="133">
        <f t="shared" si="16"/>
        <v>0</v>
      </c>
      <c r="G994" s="107">
        <v>520804.81</v>
      </c>
      <c r="H994" s="105"/>
      <c r="I994" s="72" t="s">
        <v>782</v>
      </c>
      <c r="J994" s="105"/>
      <c r="K994" s="147">
        <v>1.7</v>
      </c>
      <c r="L994" s="135">
        <v>0.8</v>
      </c>
      <c r="M994" s="72" t="s">
        <v>2156</v>
      </c>
    </row>
    <row r="995" spans="1:13" s="66" customFormat="1" ht="15" customHeight="1">
      <c r="A995" s="68" t="s">
        <v>1779</v>
      </c>
      <c r="B995" s="109" t="s">
        <v>791</v>
      </c>
      <c r="C995" s="103"/>
      <c r="D995" s="142">
        <v>7.5664999999999996</v>
      </c>
      <c r="E995" s="140">
        <v>26.46</v>
      </c>
      <c r="F995" s="133">
        <f t="shared" si="16"/>
        <v>0</v>
      </c>
      <c r="G995" s="107">
        <v>152235.64000000001</v>
      </c>
      <c r="H995" s="105"/>
      <c r="I995" s="72" t="s">
        <v>782</v>
      </c>
      <c r="J995" s="105"/>
      <c r="K995" s="147">
        <v>1.7</v>
      </c>
      <c r="L995" s="135">
        <v>0.8</v>
      </c>
      <c r="M995" s="72" t="s">
        <v>2156</v>
      </c>
    </row>
    <row r="996" spans="1:13" ht="15" customHeight="1">
      <c r="A996" s="68" t="s">
        <v>1780</v>
      </c>
      <c r="B996" s="109" t="s">
        <v>791</v>
      </c>
      <c r="C996" s="103"/>
      <c r="D996" s="142">
        <v>9.0401000000000007</v>
      </c>
      <c r="E996" s="140">
        <v>43.28</v>
      </c>
      <c r="F996" s="133">
        <f t="shared" si="16"/>
        <v>0</v>
      </c>
      <c r="G996" s="107">
        <v>180380.72</v>
      </c>
      <c r="H996" s="105"/>
      <c r="I996" s="72" t="s">
        <v>782</v>
      </c>
      <c r="J996" s="105"/>
      <c r="K996" s="147">
        <v>1.7</v>
      </c>
      <c r="L996" s="135">
        <v>0.8</v>
      </c>
      <c r="M996" s="72" t="s">
        <v>2156</v>
      </c>
    </row>
    <row r="997" spans="1:13" ht="15" customHeight="1">
      <c r="A997" s="68" t="s">
        <v>1781</v>
      </c>
      <c r="B997" s="109" t="s">
        <v>791</v>
      </c>
      <c r="C997" s="103"/>
      <c r="D997" s="142">
        <v>13.928000000000001</v>
      </c>
      <c r="E997" s="140">
        <v>56.55</v>
      </c>
      <c r="F997" s="133">
        <f t="shared" si="16"/>
        <v>0</v>
      </c>
      <c r="G997" s="107">
        <v>275854.26</v>
      </c>
      <c r="H997" s="105"/>
      <c r="I997" s="72" t="s">
        <v>782</v>
      </c>
      <c r="J997" s="105"/>
      <c r="K997" s="147">
        <v>1.7</v>
      </c>
      <c r="L997" s="135">
        <v>0.8</v>
      </c>
      <c r="M997" s="72" t="s">
        <v>2156</v>
      </c>
    </row>
    <row r="998" spans="1:13" ht="15" customHeight="1">
      <c r="A998" s="68" t="s">
        <v>1782</v>
      </c>
      <c r="B998" s="109" t="s">
        <v>791</v>
      </c>
      <c r="C998" s="103"/>
      <c r="D998" s="142">
        <v>15.4777</v>
      </c>
      <c r="E998" s="140">
        <v>56.55</v>
      </c>
      <c r="F998" s="133">
        <f t="shared" si="16"/>
        <v>0</v>
      </c>
      <c r="G998" s="107">
        <v>330838.40999999997</v>
      </c>
      <c r="H998" s="105"/>
      <c r="I998" s="72" t="s">
        <v>782</v>
      </c>
      <c r="J998" s="105"/>
      <c r="K998" s="147">
        <v>1.7</v>
      </c>
      <c r="L998" s="135">
        <v>0.8</v>
      </c>
      <c r="M998" s="72" t="s">
        <v>2156</v>
      </c>
    </row>
    <row r="999" spans="1:13" s="66" customFormat="1" ht="15" customHeight="1">
      <c r="A999" s="68" t="s">
        <v>1783</v>
      </c>
      <c r="B999" s="109" t="s">
        <v>285</v>
      </c>
      <c r="C999" s="103"/>
      <c r="D999" s="142">
        <v>0.33910000000000001</v>
      </c>
      <c r="E999" s="140">
        <v>2.98</v>
      </c>
      <c r="F999" s="133">
        <f t="shared" si="16"/>
        <v>0</v>
      </c>
      <c r="G999" s="107">
        <v>30000</v>
      </c>
      <c r="H999" s="105"/>
      <c r="I999" s="72" t="s">
        <v>782</v>
      </c>
      <c r="J999" s="105"/>
      <c r="K999" s="147">
        <v>1.7</v>
      </c>
      <c r="L999" s="135">
        <v>0.8</v>
      </c>
      <c r="M999" s="72" t="s">
        <v>2156</v>
      </c>
    </row>
    <row r="1000" spans="1:13" ht="15" customHeight="1">
      <c r="A1000" s="68" t="s">
        <v>1784</v>
      </c>
      <c r="B1000" s="109" t="s">
        <v>285</v>
      </c>
      <c r="C1000" s="103"/>
      <c r="D1000" s="142">
        <v>6.91</v>
      </c>
      <c r="E1000" s="140">
        <v>33.729999999999997</v>
      </c>
      <c r="F1000" s="133">
        <f t="shared" si="16"/>
        <v>0</v>
      </c>
      <c r="G1000" s="107">
        <v>153846.79999999999</v>
      </c>
      <c r="H1000" s="105"/>
      <c r="I1000" s="72" t="s">
        <v>782</v>
      </c>
      <c r="J1000" s="105"/>
      <c r="K1000" s="147">
        <v>1.7</v>
      </c>
      <c r="L1000" s="135">
        <v>0.8</v>
      </c>
      <c r="M1000" s="72" t="s">
        <v>2156</v>
      </c>
    </row>
    <row r="1001" spans="1:13" ht="15" customHeight="1">
      <c r="A1001" s="68" t="s">
        <v>1785</v>
      </c>
      <c r="B1001" s="109" t="s">
        <v>285</v>
      </c>
      <c r="C1001" s="103"/>
      <c r="D1001" s="142">
        <v>6.91</v>
      </c>
      <c r="E1001" s="140">
        <v>35.51</v>
      </c>
      <c r="F1001" s="133">
        <f t="shared" si="16"/>
        <v>0</v>
      </c>
      <c r="G1001" s="107">
        <v>153846.79999999999</v>
      </c>
      <c r="H1001" s="105"/>
      <c r="I1001" s="72" t="s">
        <v>782</v>
      </c>
      <c r="J1001" s="105"/>
      <c r="K1001" s="147">
        <v>1.7</v>
      </c>
      <c r="L1001" s="135">
        <v>0.8</v>
      </c>
      <c r="M1001" s="72" t="s">
        <v>2156</v>
      </c>
    </row>
    <row r="1002" spans="1:13" ht="15" customHeight="1">
      <c r="A1002" s="68" t="s">
        <v>1786</v>
      </c>
      <c r="B1002" s="109" t="s">
        <v>285</v>
      </c>
      <c r="C1002" s="103"/>
      <c r="D1002" s="142">
        <v>14.351800000000001</v>
      </c>
      <c r="E1002" s="140">
        <v>67.55</v>
      </c>
      <c r="F1002" s="133">
        <f t="shared" si="16"/>
        <v>0</v>
      </c>
      <c r="G1002" s="107">
        <v>318120.62</v>
      </c>
      <c r="H1002" s="105"/>
      <c r="I1002" s="72" t="s">
        <v>782</v>
      </c>
      <c r="J1002" s="105"/>
      <c r="K1002" s="147">
        <v>1.7</v>
      </c>
      <c r="L1002" s="135">
        <v>0.8</v>
      </c>
      <c r="M1002" s="72" t="s">
        <v>2156</v>
      </c>
    </row>
    <row r="1003" spans="1:13" s="66" customFormat="1" ht="15" customHeight="1">
      <c r="A1003" s="68" t="s">
        <v>1787</v>
      </c>
      <c r="B1003" s="109" t="s">
        <v>792</v>
      </c>
      <c r="C1003" s="103"/>
      <c r="D1003" s="142">
        <v>5.4039000000000001</v>
      </c>
      <c r="E1003" s="140">
        <v>29.38</v>
      </c>
      <c r="F1003" s="133">
        <f t="shared" si="16"/>
        <v>0</v>
      </c>
      <c r="G1003" s="107">
        <v>108485.72</v>
      </c>
      <c r="H1003" s="105"/>
      <c r="I1003" s="72" t="s">
        <v>782</v>
      </c>
      <c r="J1003" s="105"/>
      <c r="K1003" s="147">
        <v>1.7</v>
      </c>
      <c r="L1003" s="135">
        <v>0.8</v>
      </c>
      <c r="M1003" s="72" t="s">
        <v>2156</v>
      </c>
    </row>
    <row r="1004" spans="1:13" ht="15" customHeight="1">
      <c r="A1004" s="68" t="s">
        <v>1788</v>
      </c>
      <c r="B1004" s="109" t="s">
        <v>792</v>
      </c>
      <c r="C1004" s="103"/>
      <c r="D1004" s="142">
        <v>6.3432000000000004</v>
      </c>
      <c r="E1004" s="140">
        <v>32.61</v>
      </c>
      <c r="F1004" s="133">
        <f t="shared" si="16"/>
        <v>0</v>
      </c>
      <c r="G1004" s="107">
        <v>142328.4</v>
      </c>
      <c r="H1004" s="105"/>
      <c r="I1004" s="72" t="s">
        <v>782</v>
      </c>
      <c r="J1004" s="105"/>
      <c r="K1004" s="147">
        <v>1.7</v>
      </c>
      <c r="L1004" s="135">
        <v>0.8</v>
      </c>
      <c r="M1004" s="72" t="s">
        <v>2156</v>
      </c>
    </row>
    <row r="1005" spans="1:13" ht="15" customHeight="1">
      <c r="A1005" s="68" t="s">
        <v>1789</v>
      </c>
      <c r="B1005" s="109" t="s">
        <v>792</v>
      </c>
      <c r="C1005" s="103"/>
      <c r="D1005" s="142">
        <v>10.8315</v>
      </c>
      <c r="E1005" s="140">
        <v>47.86</v>
      </c>
      <c r="F1005" s="133">
        <f t="shared" si="16"/>
        <v>0</v>
      </c>
      <c r="G1005" s="107">
        <v>192927.06</v>
      </c>
      <c r="H1005" s="105"/>
      <c r="I1005" s="72" t="s">
        <v>782</v>
      </c>
      <c r="J1005" s="105"/>
      <c r="K1005" s="147">
        <v>1.7</v>
      </c>
      <c r="L1005" s="135">
        <v>0.8</v>
      </c>
      <c r="M1005" s="72" t="s">
        <v>2156</v>
      </c>
    </row>
    <row r="1006" spans="1:13" ht="15" customHeight="1">
      <c r="A1006" s="68" t="s">
        <v>1790</v>
      </c>
      <c r="B1006" s="109" t="s">
        <v>792</v>
      </c>
      <c r="C1006" s="103"/>
      <c r="D1006" s="142">
        <v>14.804600000000001</v>
      </c>
      <c r="E1006" s="140">
        <v>47.86</v>
      </c>
      <c r="F1006" s="133">
        <f t="shared" si="16"/>
        <v>0</v>
      </c>
      <c r="G1006" s="107">
        <v>319834.09999999998</v>
      </c>
      <c r="H1006" s="105"/>
      <c r="I1006" s="72" t="s">
        <v>782</v>
      </c>
      <c r="J1006" s="105"/>
      <c r="K1006" s="147">
        <v>1.7</v>
      </c>
      <c r="L1006" s="135">
        <v>0.8</v>
      </c>
      <c r="M1006" s="72" t="s">
        <v>2156</v>
      </c>
    </row>
    <row r="1007" spans="1:13" s="66" customFormat="1" ht="15" customHeight="1">
      <c r="A1007" s="68" t="s">
        <v>1791</v>
      </c>
      <c r="B1007" s="109" t="s">
        <v>286</v>
      </c>
      <c r="C1007" s="103"/>
      <c r="D1007" s="142">
        <v>3.5752000000000002</v>
      </c>
      <c r="E1007" s="140">
        <v>18.37</v>
      </c>
      <c r="F1007" s="133">
        <f t="shared" si="16"/>
        <v>0</v>
      </c>
      <c r="G1007" s="107">
        <v>78028.600000000006</v>
      </c>
      <c r="H1007" s="105"/>
      <c r="I1007" s="72" t="s">
        <v>782</v>
      </c>
      <c r="J1007" s="105"/>
      <c r="K1007" s="147">
        <v>1.7</v>
      </c>
      <c r="L1007" s="135">
        <v>0.8</v>
      </c>
      <c r="M1007" s="72" t="s">
        <v>2156</v>
      </c>
    </row>
    <row r="1008" spans="1:13" ht="15" customHeight="1">
      <c r="A1008" s="68" t="s">
        <v>1792</v>
      </c>
      <c r="B1008" s="109" t="s">
        <v>286</v>
      </c>
      <c r="C1008" s="103"/>
      <c r="D1008" s="142">
        <v>5.0320999999999998</v>
      </c>
      <c r="E1008" s="140">
        <v>28.17</v>
      </c>
      <c r="F1008" s="133">
        <f t="shared" si="16"/>
        <v>0</v>
      </c>
      <c r="G1008" s="107">
        <v>78123.11</v>
      </c>
      <c r="H1008" s="105"/>
      <c r="I1008" s="72" t="s">
        <v>782</v>
      </c>
      <c r="J1008" s="105"/>
      <c r="K1008" s="147">
        <v>1.7</v>
      </c>
      <c r="L1008" s="135">
        <v>0.8</v>
      </c>
      <c r="M1008" s="72" t="s">
        <v>2156</v>
      </c>
    </row>
    <row r="1009" spans="1:13" ht="15" customHeight="1">
      <c r="A1009" s="68" t="s">
        <v>1793</v>
      </c>
      <c r="B1009" s="109" t="s">
        <v>286</v>
      </c>
      <c r="C1009" s="103"/>
      <c r="D1009" s="142">
        <v>7.2331000000000003</v>
      </c>
      <c r="E1009" s="140">
        <v>41.02</v>
      </c>
      <c r="F1009" s="133">
        <f t="shared" si="16"/>
        <v>0</v>
      </c>
      <c r="G1009" s="107">
        <v>160558.71</v>
      </c>
      <c r="H1009" s="105"/>
      <c r="I1009" s="72" t="s">
        <v>782</v>
      </c>
      <c r="J1009" s="105"/>
      <c r="K1009" s="147">
        <v>1.7</v>
      </c>
      <c r="L1009" s="135">
        <v>0.8</v>
      </c>
      <c r="M1009" s="72" t="s">
        <v>2156</v>
      </c>
    </row>
    <row r="1010" spans="1:13" ht="15" customHeight="1">
      <c r="A1010" s="68" t="s">
        <v>1794</v>
      </c>
      <c r="B1010" s="109" t="s">
        <v>286</v>
      </c>
      <c r="C1010" s="103"/>
      <c r="D1010" s="142">
        <v>7.2331000000000003</v>
      </c>
      <c r="E1010" s="140">
        <v>58.33</v>
      </c>
      <c r="F1010" s="133">
        <f t="shared" si="16"/>
        <v>0</v>
      </c>
      <c r="G1010" s="107">
        <v>160558.71</v>
      </c>
      <c r="H1010" s="105"/>
      <c r="I1010" s="72" t="s">
        <v>782</v>
      </c>
      <c r="J1010" s="105"/>
      <c r="K1010" s="147">
        <v>1.7</v>
      </c>
      <c r="L1010" s="135">
        <v>0.8</v>
      </c>
      <c r="M1010" s="72" t="s">
        <v>2156</v>
      </c>
    </row>
    <row r="1011" spans="1:13" s="66" customFormat="1" ht="15" customHeight="1">
      <c r="A1011" s="68" t="s">
        <v>1795</v>
      </c>
      <c r="B1011" s="109" t="s">
        <v>287</v>
      </c>
      <c r="C1011" s="103"/>
      <c r="D1011" s="142">
        <v>5.5544000000000002</v>
      </c>
      <c r="E1011" s="140">
        <v>30.28</v>
      </c>
      <c r="F1011" s="133">
        <f t="shared" si="16"/>
        <v>0</v>
      </c>
      <c r="G1011" s="107">
        <v>54996.53</v>
      </c>
      <c r="H1011" s="105"/>
      <c r="I1011" s="72" t="s">
        <v>782</v>
      </c>
      <c r="J1011" s="105"/>
      <c r="K1011" s="147">
        <v>1.7</v>
      </c>
      <c r="L1011" s="135">
        <v>0.8</v>
      </c>
      <c r="M1011" s="72" t="s">
        <v>2156</v>
      </c>
    </row>
    <row r="1012" spans="1:13" ht="15" customHeight="1">
      <c r="A1012" s="68" t="s">
        <v>1796</v>
      </c>
      <c r="B1012" s="109" t="s">
        <v>287</v>
      </c>
      <c r="C1012" s="103"/>
      <c r="D1012" s="142">
        <v>6.1855000000000002</v>
      </c>
      <c r="E1012" s="140">
        <v>30.28</v>
      </c>
      <c r="F1012" s="133">
        <f t="shared" si="16"/>
        <v>0</v>
      </c>
      <c r="G1012" s="107">
        <v>137372.17000000001</v>
      </c>
      <c r="H1012" s="105"/>
      <c r="I1012" s="72" t="s">
        <v>782</v>
      </c>
      <c r="J1012" s="105"/>
      <c r="K1012" s="147">
        <v>1.7</v>
      </c>
      <c r="L1012" s="135">
        <v>0.8</v>
      </c>
      <c r="M1012" s="72" t="s">
        <v>2156</v>
      </c>
    </row>
    <row r="1013" spans="1:13" ht="15" customHeight="1">
      <c r="A1013" s="68" t="s">
        <v>1797</v>
      </c>
      <c r="B1013" s="109" t="s">
        <v>287</v>
      </c>
      <c r="C1013" s="103"/>
      <c r="D1013" s="142">
        <v>12.4762</v>
      </c>
      <c r="E1013" s="140">
        <v>30.28</v>
      </c>
      <c r="F1013" s="133">
        <f t="shared" si="16"/>
        <v>0</v>
      </c>
      <c r="G1013" s="107">
        <v>361983.72</v>
      </c>
      <c r="H1013" s="105"/>
      <c r="I1013" s="72" t="s">
        <v>782</v>
      </c>
      <c r="J1013" s="105"/>
      <c r="K1013" s="147">
        <v>1.7</v>
      </c>
      <c r="L1013" s="135">
        <v>0.8</v>
      </c>
      <c r="M1013" s="72" t="s">
        <v>2156</v>
      </c>
    </row>
    <row r="1014" spans="1:13" ht="15" customHeight="1">
      <c r="A1014" s="68" t="s">
        <v>1798</v>
      </c>
      <c r="B1014" s="109" t="s">
        <v>287</v>
      </c>
      <c r="C1014" s="103"/>
      <c r="D1014" s="142">
        <v>31.455500000000001</v>
      </c>
      <c r="E1014" s="140">
        <v>87.11</v>
      </c>
      <c r="F1014" s="133">
        <f t="shared" si="16"/>
        <v>0</v>
      </c>
      <c r="G1014" s="107">
        <v>696682.29</v>
      </c>
      <c r="H1014" s="105"/>
      <c r="I1014" s="72" t="s">
        <v>782</v>
      </c>
      <c r="J1014" s="105"/>
      <c r="K1014" s="147">
        <v>1.7</v>
      </c>
      <c r="L1014" s="135">
        <v>0.8</v>
      </c>
      <c r="M1014" s="72" t="s">
        <v>2156</v>
      </c>
    </row>
    <row r="1015" spans="1:13" s="66" customFormat="1" ht="15" customHeight="1">
      <c r="A1015" s="68" t="s">
        <v>1799</v>
      </c>
      <c r="B1015" s="109" t="s">
        <v>288</v>
      </c>
      <c r="C1015" s="103"/>
      <c r="D1015" s="142">
        <v>2.1107</v>
      </c>
      <c r="E1015" s="140">
        <v>10.62</v>
      </c>
      <c r="F1015" s="133">
        <f t="shared" si="16"/>
        <v>0</v>
      </c>
      <c r="G1015" s="107">
        <v>61585.26</v>
      </c>
      <c r="H1015" s="105"/>
      <c r="I1015" s="72" t="s">
        <v>782</v>
      </c>
      <c r="J1015" s="105"/>
      <c r="K1015" s="147">
        <v>1.7</v>
      </c>
      <c r="L1015" s="135">
        <v>0.8</v>
      </c>
      <c r="M1015" s="72" t="s">
        <v>2156</v>
      </c>
    </row>
    <row r="1016" spans="1:13" ht="15" customHeight="1">
      <c r="A1016" s="68" t="s">
        <v>1800</v>
      </c>
      <c r="B1016" s="109" t="s">
        <v>288</v>
      </c>
      <c r="C1016" s="103"/>
      <c r="D1016" s="142">
        <v>4.1894</v>
      </c>
      <c r="E1016" s="140">
        <v>18.23</v>
      </c>
      <c r="F1016" s="133">
        <f t="shared" si="16"/>
        <v>0</v>
      </c>
      <c r="G1016" s="107">
        <v>105238.47</v>
      </c>
      <c r="H1016" s="105"/>
      <c r="I1016" s="72" t="s">
        <v>782</v>
      </c>
      <c r="J1016" s="105"/>
      <c r="K1016" s="147">
        <v>1.7</v>
      </c>
      <c r="L1016" s="135">
        <v>0.8</v>
      </c>
      <c r="M1016" s="72" t="s">
        <v>2156</v>
      </c>
    </row>
    <row r="1017" spans="1:13" ht="15" customHeight="1">
      <c r="A1017" s="68" t="s">
        <v>1801</v>
      </c>
      <c r="B1017" s="109" t="s">
        <v>288</v>
      </c>
      <c r="C1017" s="103"/>
      <c r="D1017" s="142">
        <v>7.1969000000000003</v>
      </c>
      <c r="E1017" s="140">
        <v>26.19</v>
      </c>
      <c r="F1017" s="133">
        <f t="shared" si="16"/>
        <v>0</v>
      </c>
      <c r="G1017" s="107">
        <v>170363.99</v>
      </c>
      <c r="H1017" s="105"/>
      <c r="I1017" s="72" t="s">
        <v>782</v>
      </c>
      <c r="J1017" s="105"/>
      <c r="K1017" s="147">
        <v>1.7</v>
      </c>
      <c r="L1017" s="135">
        <v>0.8</v>
      </c>
      <c r="M1017" s="72" t="s">
        <v>2156</v>
      </c>
    </row>
    <row r="1018" spans="1:13" ht="15" customHeight="1">
      <c r="A1018" s="68" t="s">
        <v>1802</v>
      </c>
      <c r="B1018" s="109" t="s">
        <v>288</v>
      </c>
      <c r="C1018" s="103"/>
      <c r="D1018" s="142">
        <v>12.446999999999999</v>
      </c>
      <c r="E1018" s="140">
        <v>46.32</v>
      </c>
      <c r="F1018" s="133">
        <f t="shared" si="16"/>
        <v>0</v>
      </c>
      <c r="G1018" s="107">
        <v>275961.45</v>
      </c>
      <c r="H1018" s="105"/>
      <c r="I1018" s="72" t="s">
        <v>782</v>
      </c>
      <c r="J1018" s="105"/>
      <c r="K1018" s="147">
        <v>1.7</v>
      </c>
      <c r="L1018" s="135">
        <v>0.8</v>
      </c>
      <c r="M1018" s="72" t="s">
        <v>2156</v>
      </c>
    </row>
    <row r="1019" spans="1:13" s="66" customFormat="1" ht="15" customHeight="1">
      <c r="A1019" s="68" t="s">
        <v>1803</v>
      </c>
      <c r="B1019" s="109" t="s">
        <v>289</v>
      </c>
      <c r="C1019" s="103"/>
      <c r="D1019" s="142">
        <v>2.8065000000000002</v>
      </c>
      <c r="E1019" s="140">
        <v>15.68</v>
      </c>
      <c r="F1019" s="133">
        <f t="shared" si="16"/>
        <v>0</v>
      </c>
      <c r="G1019" s="107">
        <v>50091.44</v>
      </c>
      <c r="H1019" s="105"/>
      <c r="I1019" s="72" t="s">
        <v>782</v>
      </c>
      <c r="J1019" s="105"/>
      <c r="K1019" s="147">
        <v>1.7</v>
      </c>
      <c r="L1019" s="135">
        <v>0.8</v>
      </c>
      <c r="M1019" s="72" t="s">
        <v>2156</v>
      </c>
    </row>
    <row r="1020" spans="1:13" ht="15" customHeight="1">
      <c r="A1020" s="68" t="s">
        <v>1804</v>
      </c>
      <c r="B1020" s="109" t="s">
        <v>289</v>
      </c>
      <c r="C1020" s="103"/>
      <c r="D1020" s="142">
        <v>5.0929000000000002</v>
      </c>
      <c r="E1020" s="140">
        <v>25.18</v>
      </c>
      <c r="F1020" s="133">
        <f t="shared" si="16"/>
        <v>0</v>
      </c>
      <c r="G1020" s="107">
        <v>116938.92</v>
      </c>
      <c r="H1020" s="105"/>
      <c r="I1020" s="72" t="s">
        <v>782</v>
      </c>
      <c r="J1020" s="105"/>
      <c r="K1020" s="147">
        <v>1.7</v>
      </c>
      <c r="L1020" s="135">
        <v>0.8</v>
      </c>
      <c r="M1020" s="72" t="s">
        <v>2156</v>
      </c>
    </row>
    <row r="1021" spans="1:13" ht="15" customHeight="1">
      <c r="A1021" s="68" t="s">
        <v>1805</v>
      </c>
      <c r="B1021" s="109" t="s">
        <v>289</v>
      </c>
      <c r="C1021" s="103"/>
      <c r="D1021" s="142">
        <v>6.3875999999999999</v>
      </c>
      <c r="E1021" s="140">
        <v>29.84</v>
      </c>
      <c r="F1021" s="133">
        <f t="shared" si="16"/>
        <v>0</v>
      </c>
      <c r="G1021" s="107">
        <v>144246.81</v>
      </c>
      <c r="H1021" s="105"/>
      <c r="I1021" s="72" t="s">
        <v>782</v>
      </c>
      <c r="J1021" s="105"/>
      <c r="K1021" s="147">
        <v>1.7</v>
      </c>
      <c r="L1021" s="135">
        <v>0.8</v>
      </c>
      <c r="M1021" s="72" t="s">
        <v>2156</v>
      </c>
    </row>
    <row r="1022" spans="1:13" ht="15" customHeight="1">
      <c r="A1022" s="68" t="s">
        <v>1806</v>
      </c>
      <c r="B1022" s="109" t="s">
        <v>289</v>
      </c>
      <c r="C1022" s="103"/>
      <c r="D1022" s="142">
        <v>10.798299999999999</v>
      </c>
      <c r="E1022" s="140">
        <v>29.84</v>
      </c>
      <c r="F1022" s="133">
        <f t="shared" si="16"/>
        <v>0</v>
      </c>
      <c r="G1022" s="107">
        <v>232603.21</v>
      </c>
      <c r="H1022" s="105"/>
      <c r="I1022" s="72" t="s">
        <v>782</v>
      </c>
      <c r="J1022" s="105"/>
      <c r="K1022" s="147">
        <v>1.7</v>
      </c>
      <c r="L1022" s="135">
        <v>0.8</v>
      </c>
      <c r="M1022" s="72" t="s">
        <v>2156</v>
      </c>
    </row>
    <row r="1023" spans="1:13" s="66" customFormat="1" ht="15" customHeight="1">
      <c r="A1023" s="68" t="s">
        <v>1807</v>
      </c>
      <c r="B1023" s="109" t="s">
        <v>290</v>
      </c>
      <c r="C1023" s="103"/>
      <c r="D1023" s="142">
        <v>1.9938</v>
      </c>
      <c r="E1023" s="140">
        <v>12.99</v>
      </c>
      <c r="F1023" s="133">
        <f t="shared" si="16"/>
        <v>0</v>
      </c>
      <c r="G1023" s="107">
        <v>44597.36</v>
      </c>
      <c r="H1023" s="105"/>
      <c r="I1023" s="72" t="s">
        <v>782</v>
      </c>
      <c r="J1023" s="105"/>
      <c r="K1023" s="147">
        <v>1.7</v>
      </c>
      <c r="L1023" s="135">
        <v>0.8</v>
      </c>
      <c r="M1023" s="72" t="s">
        <v>2156</v>
      </c>
    </row>
    <row r="1024" spans="1:13" ht="15" customHeight="1">
      <c r="A1024" s="68" t="s">
        <v>1808</v>
      </c>
      <c r="B1024" s="109" t="s">
        <v>290</v>
      </c>
      <c r="C1024" s="103"/>
      <c r="D1024" s="142">
        <v>3.2185000000000001</v>
      </c>
      <c r="E1024" s="140">
        <v>19.41</v>
      </c>
      <c r="F1024" s="133">
        <f t="shared" si="16"/>
        <v>0</v>
      </c>
      <c r="G1024" s="107">
        <v>71702.759999999995</v>
      </c>
      <c r="H1024" s="105"/>
      <c r="I1024" s="72" t="s">
        <v>782</v>
      </c>
      <c r="J1024" s="105"/>
      <c r="K1024" s="147">
        <v>1.7</v>
      </c>
      <c r="L1024" s="135">
        <v>0.8</v>
      </c>
      <c r="M1024" s="72" t="s">
        <v>2156</v>
      </c>
    </row>
    <row r="1025" spans="1:13" ht="15" customHeight="1">
      <c r="A1025" s="68" t="s">
        <v>1809</v>
      </c>
      <c r="B1025" s="109" t="s">
        <v>290</v>
      </c>
      <c r="C1025" s="103"/>
      <c r="D1025" s="142">
        <v>5.8582999999999998</v>
      </c>
      <c r="E1025" s="140">
        <v>30.78</v>
      </c>
      <c r="F1025" s="133">
        <f t="shared" si="16"/>
        <v>0</v>
      </c>
      <c r="G1025" s="107">
        <v>130130.32</v>
      </c>
      <c r="H1025" s="105"/>
      <c r="I1025" s="72" t="s">
        <v>782</v>
      </c>
      <c r="J1025" s="105"/>
      <c r="K1025" s="147">
        <v>1.7</v>
      </c>
      <c r="L1025" s="135">
        <v>0.8</v>
      </c>
      <c r="M1025" s="72" t="s">
        <v>2156</v>
      </c>
    </row>
    <row r="1026" spans="1:13" ht="15" customHeight="1">
      <c r="A1026" s="68" t="s">
        <v>1810</v>
      </c>
      <c r="B1026" s="109" t="s">
        <v>290</v>
      </c>
      <c r="C1026" s="103"/>
      <c r="D1026" s="142">
        <v>7.9443999999999999</v>
      </c>
      <c r="E1026" s="140">
        <v>30.78</v>
      </c>
      <c r="F1026" s="133">
        <f t="shared" si="16"/>
        <v>0</v>
      </c>
      <c r="G1026" s="107">
        <v>176302.87</v>
      </c>
      <c r="H1026" s="105"/>
      <c r="I1026" s="72" t="s">
        <v>782</v>
      </c>
      <c r="J1026" s="105"/>
      <c r="K1026" s="147">
        <v>1.7</v>
      </c>
      <c r="L1026" s="135">
        <v>0.8</v>
      </c>
      <c r="M1026" s="72" t="s">
        <v>2156</v>
      </c>
    </row>
    <row r="1027" spans="1:13" s="66" customFormat="1" ht="15" customHeight="1">
      <c r="A1027" s="68" t="s">
        <v>1811</v>
      </c>
      <c r="B1027" s="109" t="s">
        <v>291</v>
      </c>
      <c r="C1027" s="103"/>
      <c r="D1027" s="142">
        <v>1.9892000000000001</v>
      </c>
      <c r="E1027" s="140">
        <v>8.89</v>
      </c>
      <c r="F1027" s="133">
        <f t="shared" si="16"/>
        <v>0</v>
      </c>
      <c r="G1027" s="107">
        <v>52829.32</v>
      </c>
      <c r="H1027" s="105"/>
      <c r="I1027" s="72" t="s">
        <v>782</v>
      </c>
      <c r="J1027" s="105"/>
      <c r="K1027" s="147">
        <v>1.7</v>
      </c>
      <c r="L1027" s="135">
        <v>0.8</v>
      </c>
      <c r="M1027" s="72" t="s">
        <v>2156</v>
      </c>
    </row>
    <row r="1028" spans="1:13" ht="15" customHeight="1">
      <c r="A1028" s="68" t="s">
        <v>1812</v>
      </c>
      <c r="B1028" s="109" t="s">
        <v>291</v>
      </c>
      <c r="C1028" s="103"/>
      <c r="D1028" s="142">
        <v>3.1434000000000002</v>
      </c>
      <c r="E1028" s="140">
        <v>15.26</v>
      </c>
      <c r="F1028" s="133">
        <f t="shared" si="16"/>
        <v>0</v>
      </c>
      <c r="G1028" s="107">
        <v>68053.86</v>
      </c>
      <c r="H1028" s="105"/>
      <c r="I1028" s="72" t="s">
        <v>782</v>
      </c>
      <c r="J1028" s="105"/>
      <c r="K1028" s="147">
        <v>1.7</v>
      </c>
      <c r="L1028" s="135">
        <v>0.8</v>
      </c>
      <c r="M1028" s="72" t="s">
        <v>2156</v>
      </c>
    </row>
    <row r="1029" spans="1:13" ht="15" customHeight="1">
      <c r="A1029" s="68" t="s">
        <v>1813</v>
      </c>
      <c r="B1029" s="109" t="s">
        <v>291</v>
      </c>
      <c r="C1029" s="103"/>
      <c r="D1029" s="142">
        <v>5.4664000000000001</v>
      </c>
      <c r="E1029" s="140">
        <v>23.08</v>
      </c>
      <c r="F1029" s="133">
        <f t="shared" si="16"/>
        <v>0</v>
      </c>
      <c r="G1029" s="107">
        <v>121721.22</v>
      </c>
      <c r="H1029" s="105"/>
      <c r="I1029" s="72" t="s">
        <v>782</v>
      </c>
      <c r="J1029" s="105"/>
      <c r="K1029" s="147">
        <v>1.7</v>
      </c>
      <c r="L1029" s="135">
        <v>0.8</v>
      </c>
      <c r="M1029" s="72" t="s">
        <v>2156</v>
      </c>
    </row>
    <row r="1030" spans="1:13" ht="15" customHeight="1">
      <c r="A1030" s="68" t="s">
        <v>1814</v>
      </c>
      <c r="B1030" s="109" t="s">
        <v>291</v>
      </c>
      <c r="C1030" s="103"/>
      <c r="D1030" s="142">
        <v>6.0136000000000003</v>
      </c>
      <c r="E1030" s="140">
        <v>39.799999999999997</v>
      </c>
      <c r="F1030" s="133">
        <f t="shared" si="16"/>
        <v>0</v>
      </c>
      <c r="G1030" s="107">
        <v>133567.91</v>
      </c>
      <c r="H1030" s="105"/>
      <c r="I1030" s="72" t="s">
        <v>782</v>
      </c>
      <c r="J1030" s="105"/>
      <c r="K1030" s="147">
        <v>1.7</v>
      </c>
      <c r="L1030" s="135">
        <v>0.8</v>
      </c>
      <c r="M1030" s="72" t="s">
        <v>2156</v>
      </c>
    </row>
    <row r="1031" spans="1:13" s="66" customFormat="1" ht="15" customHeight="1">
      <c r="A1031" s="68" t="s">
        <v>1815</v>
      </c>
      <c r="B1031" s="109" t="s">
        <v>292</v>
      </c>
      <c r="C1031" s="103"/>
      <c r="D1031" s="142">
        <v>0.84519999999999995</v>
      </c>
      <c r="E1031" s="140">
        <v>3.92</v>
      </c>
      <c r="F1031" s="133">
        <f t="shared" si="16"/>
        <v>0</v>
      </c>
      <c r="G1031" s="107">
        <v>31965.94</v>
      </c>
      <c r="H1031" s="105"/>
      <c r="I1031" s="72" t="s">
        <v>782</v>
      </c>
      <c r="J1031" s="105"/>
      <c r="K1031" s="147">
        <v>1.7</v>
      </c>
      <c r="L1031" s="135">
        <v>0.8</v>
      </c>
      <c r="M1031" s="72" t="s">
        <v>2156</v>
      </c>
    </row>
    <row r="1032" spans="1:13" ht="15" customHeight="1">
      <c r="A1032" s="68" t="s">
        <v>1816</v>
      </c>
      <c r="B1032" s="109" t="s">
        <v>292</v>
      </c>
      <c r="C1032" s="103"/>
      <c r="D1032" s="142">
        <v>2.948</v>
      </c>
      <c r="E1032" s="140">
        <v>12.06</v>
      </c>
      <c r="F1032" s="133">
        <f t="shared" si="16"/>
        <v>0</v>
      </c>
      <c r="G1032" s="107">
        <v>87137.94</v>
      </c>
      <c r="H1032" s="105"/>
      <c r="I1032" s="72" t="s">
        <v>782</v>
      </c>
      <c r="J1032" s="105"/>
      <c r="K1032" s="147">
        <v>1.7</v>
      </c>
      <c r="L1032" s="135">
        <v>0.8</v>
      </c>
      <c r="M1032" s="72" t="s">
        <v>2156</v>
      </c>
    </row>
    <row r="1033" spans="1:13" ht="15" customHeight="1">
      <c r="A1033" s="68" t="s">
        <v>1817</v>
      </c>
      <c r="B1033" s="109" t="s">
        <v>292</v>
      </c>
      <c r="C1033" s="103"/>
      <c r="D1033" s="142">
        <v>6.3612000000000002</v>
      </c>
      <c r="E1033" s="140">
        <v>23.01</v>
      </c>
      <c r="F1033" s="133">
        <f t="shared" si="16"/>
        <v>0</v>
      </c>
      <c r="G1033" s="107">
        <v>145701.17000000001</v>
      </c>
      <c r="H1033" s="105"/>
      <c r="I1033" s="72" t="s">
        <v>782</v>
      </c>
      <c r="J1033" s="105"/>
      <c r="K1033" s="147">
        <v>1.7</v>
      </c>
      <c r="L1033" s="135">
        <v>0.8</v>
      </c>
      <c r="M1033" s="72" t="s">
        <v>2156</v>
      </c>
    </row>
    <row r="1034" spans="1:13" ht="15" customHeight="1">
      <c r="A1034" s="68" t="s">
        <v>1818</v>
      </c>
      <c r="B1034" s="109" t="s">
        <v>292</v>
      </c>
      <c r="C1034" s="103"/>
      <c r="D1034" s="142">
        <v>8.5220000000000002</v>
      </c>
      <c r="E1034" s="140">
        <v>27.86</v>
      </c>
      <c r="F1034" s="133">
        <f t="shared" si="16"/>
        <v>0</v>
      </c>
      <c r="G1034" s="107">
        <v>189087.84</v>
      </c>
      <c r="H1034" s="105"/>
      <c r="I1034" s="72" t="s">
        <v>782</v>
      </c>
      <c r="J1034" s="105"/>
      <c r="K1034" s="147">
        <v>1.7</v>
      </c>
      <c r="L1034" s="135">
        <v>0.8</v>
      </c>
      <c r="M1034" s="72" t="s">
        <v>2156</v>
      </c>
    </row>
    <row r="1035" spans="1:13" s="66" customFormat="1" ht="15" customHeight="1">
      <c r="A1035" s="68" t="s">
        <v>1819</v>
      </c>
      <c r="B1035" s="109" t="s">
        <v>293</v>
      </c>
      <c r="C1035" s="103"/>
      <c r="D1035" s="142">
        <v>2.2532000000000001</v>
      </c>
      <c r="E1035" s="140">
        <v>11.67</v>
      </c>
      <c r="F1035" s="133">
        <f t="shared" si="16"/>
        <v>0</v>
      </c>
      <c r="G1035" s="107">
        <v>46352.38</v>
      </c>
      <c r="H1035" s="105"/>
      <c r="I1035" s="72" t="s">
        <v>782</v>
      </c>
      <c r="J1035" s="105"/>
      <c r="K1035" s="147">
        <v>1.7</v>
      </c>
      <c r="L1035" s="135">
        <v>0.8</v>
      </c>
      <c r="M1035" s="72" t="s">
        <v>2156</v>
      </c>
    </row>
    <row r="1036" spans="1:13" ht="15" customHeight="1">
      <c r="A1036" s="68" t="s">
        <v>1820</v>
      </c>
      <c r="B1036" s="109" t="s">
        <v>293</v>
      </c>
      <c r="C1036" s="103"/>
      <c r="D1036" s="142">
        <v>3.0386000000000002</v>
      </c>
      <c r="E1036" s="140">
        <v>15.58</v>
      </c>
      <c r="F1036" s="133">
        <f t="shared" si="16"/>
        <v>0</v>
      </c>
      <c r="G1036" s="107">
        <v>69521.48</v>
      </c>
      <c r="H1036" s="105"/>
      <c r="I1036" s="72" t="s">
        <v>782</v>
      </c>
      <c r="J1036" s="105"/>
      <c r="K1036" s="147">
        <v>1.7</v>
      </c>
      <c r="L1036" s="135">
        <v>0.8</v>
      </c>
      <c r="M1036" s="72" t="s">
        <v>2156</v>
      </c>
    </row>
    <row r="1037" spans="1:13" ht="15" customHeight="1">
      <c r="A1037" s="68" t="s">
        <v>1821</v>
      </c>
      <c r="B1037" s="109" t="s">
        <v>293</v>
      </c>
      <c r="C1037" s="103"/>
      <c r="D1037" s="142">
        <v>5.4890999999999996</v>
      </c>
      <c r="E1037" s="140">
        <v>24.8</v>
      </c>
      <c r="F1037" s="133">
        <f t="shared" si="16"/>
        <v>0</v>
      </c>
      <c r="G1037" s="107">
        <v>116491.54</v>
      </c>
      <c r="H1037" s="105"/>
      <c r="I1037" s="72" t="s">
        <v>782</v>
      </c>
      <c r="J1037" s="105"/>
      <c r="K1037" s="147">
        <v>1.7</v>
      </c>
      <c r="L1037" s="135">
        <v>0.8</v>
      </c>
      <c r="M1037" s="72" t="s">
        <v>2156</v>
      </c>
    </row>
    <row r="1038" spans="1:13" ht="15" customHeight="1">
      <c r="A1038" s="68" t="s">
        <v>1822</v>
      </c>
      <c r="B1038" s="109" t="s">
        <v>293</v>
      </c>
      <c r="C1038" s="103"/>
      <c r="D1038" s="142">
        <v>5.4890999999999996</v>
      </c>
      <c r="E1038" s="140">
        <v>24.8</v>
      </c>
      <c r="F1038" s="133">
        <f t="shared" si="16"/>
        <v>0</v>
      </c>
      <c r="G1038" s="107">
        <v>118379.49</v>
      </c>
      <c r="H1038" s="105"/>
      <c r="I1038" s="72" t="s">
        <v>782</v>
      </c>
      <c r="J1038" s="105"/>
      <c r="K1038" s="147">
        <v>1.7</v>
      </c>
      <c r="L1038" s="135">
        <v>0.8</v>
      </c>
      <c r="M1038" s="72" t="s">
        <v>2156</v>
      </c>
    </row>
    <row r="1039" spans="1:13" s="66" customFormat="1" ht="15" customHeight="1">
      <c r="A1039" s="68" t="s">
        <v>1823</v>
      </c>
      <c r="B1039" s="109" t="s">
        <v>294</v>
      </c>
      <c r="C1039" s="103"/>
      <c r="D1039" s="142">
        <v>1.0361</v>
      </c>
      <c r="E1039" s="140">
        <v>7.23</v>
      </c>
      <c r="F1039" s="133">
        <f t="shared" si="16"/>
        <v>0</v>
      </c>
      <c r="G1039" s="107">
        <v>30000</v>
      </c>
      <c r="H1039" s="105"/>
      <c r="I1039" s="72" t="s">
        <v>782</v>
      </c>
      <c r="J1039" s="105"/>
      <c r="K1039" s="147">
        <v>1.7</v>
      </c>
      <c r="L1039" s="135">
        <v>0.8</v>
      </c>
      <c r="M1039" s="72" t="s">
        <v>2156</v>
      </c>
    </row>
    <row r="1040" spans="1:13" ht="15" customHeight="1">
      <c r="A1040" s="68" t="s">
        <v>1824</v>
      </c>
      <c r="B1040" s="109" t="s">
        <v>294</v>
      </c>
      <c r="C1040" s="103"/>
      <c r="D1040" s="142">
        <v>1.9260999999999999</v>
      </c>
      <c r="E1040" s="140">
        <v>11.51</v>
      </c>
      <c r="F1040" s="133">
        <f t="shared" si="16"/>
        <v>0</v>
      </c>
      <c r="G1040" s="107">
        <v>43099.15</v>
      </c>
      <c r="H1040" s="105"/>
      <c r="I1040" s="72" t="s">
        <v>782</v>
      </c>
      <c r="J1040" s="105"/>
      <c r="K1040" s="147">
        <v>1.7</v>
      </c>
      <c r="L1040" s="135">
        <v>0.8</v>
      </c>
      <c r="M1040" s="72" t="s">
        <v>2156</v>
      </c>
    </row>
    <row r="1041" spans="1:13" ht="15" customHeight="1">
      <c r="A1041" s="68" t="s">
        <v>1825</v>
      </c>
      <c r="B1041" s="109" t="s">
        <v>294</v>
      </c>
      <c r="C1041" s="103"/>
      <c r="D1041" s="142">
        <v>3.8769999999999998</v>
      </c>
      <c r="E1041" s="140">
        <v>19.86</v>
      </c>
      <c r="F1041" s="133">
        <f t="shared" si="16"/>
        <v>0</v>
      </c>
      <c r="G1041" s="107">
        <v>86278.13</v>
      </c>
      <c r="H1041" s="105"/>
      <c r="I1041" s="72" t="s">
        <v>782</v>
      </c>
      <c r="J1041" s="105"/>
      <c r="K1041" s="147">
        <v>1.7</v>
      </c>
      <c r="L1041" s="135">
        <v>0.8</v>
      </c>
      <c r="M1041" s="72" t="s">
        <v>2156</v>
      </c>
    </row>
    <row r="1042" spans="1:13" ht="15" customHeight="1">
      <c r="A1042" s="68" t="s">
        <v>1826</v>
      </c>
      <c r="B1042" s="109" t="s">
        <v>294</v>
      </c>
      <c r="C1042" s="103"/>
      <c r="D1042" s="142">
        <v>5.1208</v>
      </c>
      <c r="E1042" s="140">
        <v>28.71</v>
      </c>
      <c r="F1042" s="133">
        <f t="shared" si="16"/>
        <v>0</v>
      </c>
      <c r="G1042" s="107">
        <v>113807.5</v>
      </c>
      <c r="H1042" s="105"/>
      <c r="I1042" s="72" t="s">
        <v>782</v>
      </c>
      <c r="J1042" s="105"/>
      <c r="K1042" s="147">
        <v>1.7</v>
      </c>
      <c r="L1042" s="135">
        <v>0.8</v>
      </c>
      <c r="M1042" s="72" t="s">
        <v>2156</v>
      </c>
    </row>
    <row r="1043" spans="1:13" s="66" customFormat="1" ht="15" customHeight="1">
      <c r="A1043" s="68" t="s">
        <v>1827</v>
      </c>
      <c r="B1043" s="109" t="s">
        <v>295</v>
      </c>
      <c r="C1043" s="103"/>
      <c r="D1043" s="142">
        <v>1.8394999999999999</v>
      </c>
      <c r="E1043" s="140">
        <v>8</v>
      </c>
      <c r="F1043" s="133">
        <f t="shared" si="16"/>
        <v>0</v>
      </c>
      <c r="G1043" s="107">
        <v>48821.13</v>
      </c>
      <c r="H1043" s="105"/>
      <c r="I1043" s="72" t="s">
        <v>782</v>
      </c>
      <c r="J1043" s="105"/>
      <c r="K1043" s="147">
        <v>1.7</v>
      </c>
      <c r="L1043" s="135">
        <v>0.8</v>
      </c>
      <c r="M1043" s="72" t="s">
        <v>2156</v>
      </c>
    </row>
    <row r="1044" spans="1:13" ht="15" customHeight="1">
      <c r="A1044" s="68" t="s">
        <v>1828</v>
      </c>
      <c r="B1044" s="109" t="s">
        <v>295</v>
      </c>
      <c r="C1044" s="103"/>
      <c r="D1044" s="142">
        <v>2.6808999999999998</v>
      </c>
      <c r="E1044" s="140">
        <v>13.32</v>
      </c>
      <c r="F1044" s="133">
        <f t="shared" si="16"/>
        <v>0</v>
      </c>
      <c r="G1044" s="107">
        <v>67669.81</v>
      </c>
      <c r="H1044" s="105"/>
      <c r="I1044" s="72" t="s">
        <v>782</v>
      </c>
      <c r="J1044" s="105"/>
      <c r="K1044" s="147">
        <v>1.7</v>
      </c>
      <c r="L1044" s="135">
        <v>0.8</v>
      </c>
      <c r="M1044" s="72" t="s">
        <v>2156</v>
      </c>
    </row>
    <row r="1045" spans="1:13" ht="15" customHeight="1">
      <c r="A1045" s="68" t="s">
        <v>1829</v>
      </c>
      <c r="B1045" s="109" t="s">
        <v>295</v>
      </c>
      <c r="C1045" s="103"/>
      <c r="D1045" s="142">
        <v>3.4258999999999999</v>
      </c>
      <c r="E1045" s="140">
        <v>13.32</v>
      </c>
      <c r="F1045" s="133">
        <f t="shared" si="16"/>
        <v>0</v>
      </c>
      <c r="G1045" s="107">
        <v>71582.149999999994</v>
      </c>
      <c r="H1045" s="105"/>
      <c r="I1045" s="72" t="s">
        <v>782</v>
      </c>
      <c r="J1045" s="105"/>
      <c r="K1045" s="147">
        <v>1.7</v>
      </c>
      <c r="L1045" s="135">
        <v>0.8</v>
      </c>
      <c r="M1045" s="72" t="s">
        <v>2156</v>
      </c>
    </row>
    <row r="1046" spans="1:13" ht="15" customHeight="1">
      <c r="A1046" s="68" t="s">
        <v>1830</v>
      </c>
      <c r="B1046" s="109" t="s">
        <v>295</v>
      </c>
      <c r="C1046" s="103"/>
      <c r="D1046" s="142">
        <v>4.8643000000000001</v>
      </c>
      <c r="E1046" s="140">
        <v>19.420000000000002</v>
      </c>
      <c r="F1046" s="133">
        <f t="shared" si="16"/>
        <v>0</v>
      </c>
      <c r="G1046" s="107">
        <v>108129.74</v>
      </c>
      <c r="H1046" s="105"/>
      <c r="I1046" s="72" t="s">
        <v>782</v>
      </c>
      <c r="J1046" s="105"/>
      <c r="K1046" s="147">
        <v>1.7</v>
      </c>
      <c r="L1046" s="135">
        <v>0.8</v>
      </c>
      <c r="M1046" s="72" t="s">
        <v>2156</v>
      </c>
    </row>
    <row r="1047" spans="1:13" s="66" customFormat="1" ht="15" customHeight="1">
      <c r="A1047" s="68" t="s">
        <v>1831</v>
      </c>
      <c r="B1047" s="109" t="s">
        <v>296</v>
      </c>
      <c r="C1047" s="103"/>
      <c r="D1047" s="142">
        <v>0.28000000000000003</v>
      </c>
      <c r="E1047" s="140">
        <v>2.2000000000000002</v>
      </c>
      <c r="F1047" s="133">
        <f t="shared" ref="F1047:F1110" si="17">IF(I1047="Mental Health and Substance Abuse",ROUND(E1047,0),0)</f>
        <v>0</v>
      </c>
      <c r="G1047" s="107">
        <v>30000</v>
      </c>
      <c r="H1047" s="105"/>
      <c r="I1047" s="72" t="s">
        <v>782</v>
      </c>
      <c r="J1047" s="105"/>
      <c r="K1047" s="147">
        <v>1.7</v>
      </c>
      <c r="L1047" s="135">
        <v>0.8</v>
      </c>
      <c r="M1047" s="72" t="s">
        <v>2156</v>
      </c>
    </row>
    <row r="1048" spans="1:13" ht="15" customHeight="1">
      <c r="A1048" s="68" t="s">
        <v>1832</v>
      </c>
      <c r="B1048" s="109" t="s">
        <v>296</v>
      </c>
      <c r="C1048" s="103"/>
      <c r="D1048" s="142">
        <v>0.4844</v>
      </c>
      <c r="E1048" s="140">
        <v>3.03</v>
      </c>
      <c r="F1048" s="133">
        <f t="shared" si="17"/>
        <v>0</v>
      </c>
      <c r="G1048" s="107">
        <v>30000</v>
      </c>
      <c r="H1048" s="105"/>
      <c r="I1048" s="72" t="s">
        <v>782</v>
      </c>
      <c r="J1048" s="105"/>
      <c r="K1048" s="147">
        <v>1.7</v>
      </c>
      <c r="L1048" s="135">
        <v>0.8</v>
      </c>
      <c r="M1048" s="72" t="s">
        <v>2156</v>
      </c>
    </row>
    <row r="1049" spans="1:13" ht="15" customHeight="1">
      <c r="A1049" s="68" t="s">
        <v>1833</v>
      </c>
      <c r="B1049" s="109" t="s">
        <v>296</v>
      </c>
      <c r="C1049" s="103"/>
      <c r="D1049" s="142">
        <v>1.29</v>
      </c>
      <c r="E1049" s="140">
        <v>6.42</v>
      </c>
      <c r="F1049" s="133">
        <f t="shared" si="17"/>
        <v>0</v>
      </c>
      <c r="G1049" s="107">
        <v>38789.65</v>
      </c>
      <c r="H1049" s="105"/>
      <c r="I1049" s="72" t="s">
        <v>782</v>
      </c>
      <c r="J1049" s="105"/>
      <c r="K1049" s="147">
        <v>1.7</v>
      </c>
      <c r="L1049" s="135">
        <v>0.8</v>
      </c>
      <c r="M1049" s="72" t="s">
        <v>2156</v>
      </c>
    </row>
    <row r="1050" spans="1:13" ht="15" customHeight="1">
      <c r="A1050" s="68" t="s">
        <v>1834</v>
      </c>
      <c r="B1050" s="109" t="s">
        <v>296</v>
      </c>
      <c r="C1050" s="103"/>
      <c r="D1050" s="142">
        <v>2.6360000000000001</v>
      </c>
      <c r="E1050" s="140">
        <v>10.77</v>
      </c>
      <c r="F1050" s="133">
        <f t="shared" si="17"/>
        <v>0</v>
      </c>
      <c r="G1050" s="107">
        <v>58811.79</v>
      </c>
      <c r="H1050" s="105"/>
      <c r="I1050" s="72" t="s">
        <v>782</v>
      </c>
      <c r="J1050" s="105"/>
      <c r="K1050" s="147">
        <v>1.7</v>
      </c>
      <c r="L1050" s="135">
        <v>0.8</v>
      </c>
      <c r="M1050" s="72" t="s">
        <v>2156</v>
      </c>
    </row>
    <row r="1051" spans="1:13" s="66" customFormat="1" ht="15" customHeight="1">
      <c r="A1051" s="68" t="s">
        <v>1835</v>
      </c>
      <c r="B1051" s="109" t="s">
        <v>297</v>
      </c>
      <c r="C1051" s="103"/>
      <c r="D1051" s="142">
        <v>2.7743000000000002</v>
      </c>
      <c r="E1051" s="140">
        <v>4.05</v>
      </c>
      <c r="F1051" s="133">
        <f t="shared" si="17"/>
        <v>0</v>
      </c>
      <c r="G1051" s="107">
        <v>61871.25</v>
      </c>
      <c r="H1051" s="105"/>
      <c r="I1051" s="72" t="s">
        <v>782</v>
      </c>
      <c r="J1051" s="105"/>
      <c r="K1051" s="147">
        <v>1.7</v>
      </c>
      <c r="L1051" s="135">
        <v>0.8</v>
      </c>
      <c r="M1051" s="72" t="s">
        <v>2156</v>
      </c>
    </row>
    <row r="1052" spans="1:13" ht="15" customHeight="1">
      <c r="A1052" s="68" t="s">
        <v>1836</v>
      </c>
      <c r="B1052" s="109" t="s">
        <v>297</v>
      </c>
      <c r="C1052" s="103"/>
      <c r="D1052" s="142">
        <v>4.4733999999999998</v>
      </c>
      <c r="E1052" s="140">
        <v>4.59</v>
      </c>
      <c r="F1052" s="133">
        <f t="shared" si="17"/>
        <v>0</v>
      </c>
      <c r="G1052" s="107">
        <v>91804.52</v>
      </c>
      <c r="H1052" s="105"/>
      <c r="I1052" s="72" t="s">
        <v>782</v>
      </c>
      <c r="J1052" s="105"/>
      <c r="K1052" s="147">
        <v>1.7</v>
      </c>
      <c r="L1052" s="135">
        <v>0.8</v>
      </c>
      <c r="M1052" s="72" t="s">
        <v>2156</v>
      </c>
    </row>
    <row r="1053" spans="1:13" ht="15" customHeight="1">
      <c r="A1053" s="68" t="s">
        <v>1837</v>
      </c>
      <c r="B1053" s="109" t="s">
        <v>297</v>
      </c>
      <c r="C1053" s="103"/>
      <c r="D1053" s="142">
        <v>8.1963000000000008</v>
      </c>
      <c r="E1053" s="140">
        <v>10.25</v>
      </c>
      <c r="F1053" s="133">
        <f t="shared" si="17"/>
        <v>0</v>
      </c>
      <c r="G1053" s="107">
        <v>206685.83</v>
      </c>
      <c r="H1053" s="105"/>
      <c r="I1053" s="72" t="s">
        <v>782</v>
      </c>
      <c r="J1053" s="105"/>
      <c r="K1053" s="147">
        <v>1.7</v>
      </c>
      <c r="L1053" s="135">
        <v>0.8</v>
      </c>
      <c r="M1053" s="72" t="s">
        <v>2156</v>
      </c>
    </row>
    <row r="1054" spans="1:13" ht="15" customHeight="1">
      <c r="A1054" s="68" t="s">
        <v>1838</v>
      </c>
      <c r="B1054" s="109" t="s">
        <v>297</v>
      </c>
      <c r="C1054" s="103"/>
      <c r="D1054" s="142">
        <v>20.353899999999999</v>
      </c>
      <c r="E1054" s="140">
        <v>24.33</v>
      </c>
      <c r="F1054" s="133">
        <f t="shared" si="17"/>
        <v>0</v>
      </c>
      <c r="G1054" s="107">
        <v>672040.55</v>
      </c>
      <c r="H1054" s="105"/>
      <c r="I1054" s="72" t="s">
        <v>782</v>
      </c>
      <c r="J1054" s="105"/>
      <c r="K1054" s="147">
        <v>1.7</v>
      </c>
      <c r="L1054" s="135">
        <v>0.8</v>
      </c>
      <c r="M1054" s="72" t="s">
        <v>2156</v>
      </c>
    </row>
    <row r="1055" spans="1:13" s="66" customFormat="1" ht="15" customHeight="1">
      <c r="A1055" s="68" t="s">
        <v>1839</v>
      </c>
      <c r="B1055" s="109" t="s">
        <v>298</v>
      </c>
      <c r="C1055" s="103"/>
      <c r="D1055" s="142">
        <v>2.0417999999999998</v>
      </c>
      <c r="E1055" s="140">
        <v>2.02</v>
      </c>
      <c r="F1055" s="133">
        <f t="shared" si="17"/>
        <v>0</v>
      </c>
      <c r="G1055" s="107">
        <v>72934.44</v>
      </c>
      <c r="H1055" s="105"/>
      <c r="I1055" s="72" t="s">
        <v>782</v>
      </c>
      <c r="J1055" s="105"/>
      <c r="K1055" s="147">
        <v>1.7</v>
      </c>
      <c r="L1055" s="135">
        <v>0.8</v>
      </c>
      <c r="M1055" s="72" t="s">
        <v>2156</v>
      </c>
    </row>
    <row r="1056" spans="1:13" ht="15" customHeight="1">
      <c r="A1056" s="68" t="s">
        <v>1840</v>
      </c>
      <c r="B1056" s="109" t="s">
        <v>298</v>
      </c>
      <c r="C1056" s="103"/>
      <c r="D1056" s="142">
        <v>2.4016999999999999</v>
      </c>
      <c r="E1056" s="140">
        <v>3.53</v>
      </c>
      <c r="F1056" s="133">
        <f t="shared" si="17"/>
        <v>0</v>
      </c>
      <c r="G1056" s="107">
        <v>74672.100000000006</v>
      </c>
      <c r="H1056" s="105"/>
      <c r="I1056" s="72" t="s">
        <v>782</v>
      </c>
      <c r="J1056" s="105"/>
      <c r="K1056" s="147">
        <v>1.7</v>
      </c>
      <c r="L1056" s="135">
        <v>0.8</v>
      </c>
      <c r="M1056" s="72" t="s">
        <v>2156</v>
      </c>
    </row>
    <row r="1057" spans="1:13" ht="15" customHeight="1">
      <c r="A1057" s="68" t="s">
        <v>1841</v>
      </c>
      <c r="B1057" s="109" t="s">
        <v>298</v>
      </c>
      <c r="C1057" s="103"/>
      <c r="D1057" s="142">
        <v>5.9652000000000003</v>
      </c>
      <c r="E1057" s="140">
        <v>10.11</v>
      </c>
      <c r="F1057" s="133">
        <f t="shared" si="17"/>
        <v>0</v>
      </c>
      <c r="G1057" s="107">
        <v>190350.88</v>
      </c>
      <c r="H1057" s="105"/>
      <c r="I1057" s="72" t="s">
        <v>782</v>
      </c>
      <c r="J1057" s="105"/>
      <c r="K1057" s="147">
        <v>1.7</v>
      </c>
      <c r="L1057" s="135">
        <v>0.8</v>
      </c>
      <c r="M1057" s="72" t="s">
        <v>2156</v>
      </c>
    </row>
    <row r="1058" spans="1:13" ht="15" customHeight="1">
      <c r="A1058" s="68" t="s">
        <v>1842</v>
      </c>
      <c r="B1058" s="109" t="s">
        <v>298</v>
      </c>
      <c r="C1058" s="103"/>
      <c r="D1058" s="142">
        <v>25.143899999999999</v>
      </c>
      <c r="E1058" s="140">
        <v>41.89</v>
      </c>
      <c r="F1058" s="133">
        <f t="shared" si="17"/>
        <v>0</v>
      </c>
      <c r="G1058" s="107">
        <v>742773.78</v>
      </c>
      <c r="H1058" s="105"/>
      <c r="I1058" s="72" t="s">
        <v>782</v>
      </c>
      <c r="J1058" s="105"/>
      <c r="K1058" s="147">
        <v>1.7</v>
      </c>
      <c r="L1058" s="135">
        <v>0.8</v>
      </c>
      <c r="M1058" s="72" t="s">
        <v>2156</v>
      </c>
    </row>
    <row r="1059" spans="1:13" s="66" customFormat="1" ht="15" customHeight="1">
      <c r="A1059" s="68" t="s">
        <v>1843</v>
      </c>
      <c r="B1059" s="109" t="s">
        <v>299</v>
      </c>
      <c r="C1059" s="103"/>
      <c r="D1059" s="142">
        <v>0.38340000000000002</v>
      </c>
      <c r="E1059" s="140">
        <v>2.41</v>
      </c>
      <c r="F1059" s="133">
        <f t="shared" si="17"/>
        <v>0</v>
      </c>
      <c r="G1059" s="107">
        <v>30000</v>
      </c>
      <c r="H1059" s="105"/>
      <c r="I1059" s="72" t="s">
        <v>782</v>
      </c>
      <c r="J1059" s="105"/>
      <c r="K1059" s="147">
        <v>1.7</v>
      </c>
      <c r="L1059" s="135">
        <v>0.8</v>
      </c>
      <c r="M1059" s="72" t="s">
        <v>2156</v>
      </c>
    </row>
    <row r="1060" spans="1:13" ht="15" customHeight="1">
      <c r="A1060" s="68" t="s">
        <v>1844</v>
      </c>
      <c r="B1060" s="109" t="s">
        <v>299</v>
      </c>
      <c r="C1060" s="103"/>
      <c r="D1060" s="142">
        <v>1.5384</v>
      </c>
      <c r="E1060" s="140">
        <v>5.2</v>
      </c>
      <c r="F1060" s="133">
        <f t="shared" si="17"/>
        <v>0</v>
      </c>
      <c r="G1060" s="107">
        <v>58414.21</v>
      </c>
      <c r="H1060" s="105"/>
      <c r="I1060" s="72" t="s">
        <v>782</v>
      </c>
      <c r="J1060" s="105"/>
      <c r="K1060" s="147">
        <v>1.7</v>
      </c>
      <c r="L1060" s="135">
        <v>0.8</v>
      </c>
      <c r="M1060" s="72" t="s">
        <v>2156</v>
      </c>
    </row>
    <row r="1061" spans="1:13" ht="15" customHeight="1">
      <c r="A1061" s="68" t="s">
        <v>1845</v>
      </c>
      <c r="B1061" s="109" t="s">
        <v>299</v>
      </c>
      <c r="C1061" s="103"/>
      <c r="D1061" s="142">
        <v>5.48</v>
      </c>
      <c r="E1061" s="140">
        <v>14.73</v>
      </c>
      <c r="F1061" s="133">
        <f t="shared" si="17"/>
        <v>0</v>
      </c>
      <c r="G1061" s="107">
        <v>170760.98</v>
      </c>
      <c r="H1061" s="105"/>
      <c r="I1061" s="72" t="s">
        <v>782</v>
      </c>
      <c r="J1061" s="105"/>
      <c r="K1061" s="147">
        <v>1.7</v>
      </c>
      <c r="L1061" s="135">
        <v>0.8</v>
      </c>
      <c r="M1061" s="72" t="s">
        <v>2156</v>
      </c>
    </row>
    <row r="1062" spans="1:13" ht="15" customHeight="1">
      <c r="A1062" s="68" t="s">
        <v>1846</v>
      </c>
      <c r="B1062" s="109" t="s">
        <v>299</v>
      </c>
      <c r="C1062" s="103"/>
      <c r="D1062" s="142">
        <v>12.8286</v>
      </c>
      <c r="E1062" s="140">
        <v>24.44</v>
      </c>
      <c r="F1062" s="133">
        <f t="shared" si="17"/>
        <v>0</v>
      </c>
      <c r="G1062" s="107">
        <v>486268.83</v>
      </c>
      <c r="H1062" s="105"/>
      <c r="I1062" s="72" t="s">
        <v>782</v>
      </c>
      <c r="J1062" s="105"/>
      <c r="K1062" s="147">
        <v>1.7</v>
      </c>
      <c r="L1062" s="135">
        <v>0.8</v>
      </c>
      <c r="M1062" s="72" t="s">
        <v>2156</v>
      </c>
    </row>
    <row r="1063" spans="1:13" s="66" customFormat="1" ht="15" customHeight="1">
      <c r="A1063" s="68" t="s">
        <v>1847</v>
      </c>
      <c r="B1063" s="109" t="s">
        <v>300</v>
      </c>
      <c r="C1063" s="103"/>
      <c r="D1063" s="142">
        <v>1.0142</v>
      </c>
      <c r="E1063" s="140">
        <v>4.47</v>
      </c>
      <c r="F1063" s="133">
        <f t="shared" si="17"/>
        <v>0</v>
      </c>
      <c r="G1063" s="107">
        <v>30000</v>
      </c>
      <c r="H1063" s="105"/>
      <c r="I1063" s="72" t="s">
        <v>782</v>
      </c>
      <c r="J1063" s="105"/>
      <c r="K1063" s="147">
        <v>1.7</v>
      </c>
      <c r="L1063" s="135">
        <v>0.8</v>
      </c>
      <c r="M1063" s="72" t="s">
        <v>2156</v>
      </c>
    </row>
    <row r="1064" spans="1:13" ht="15" customHeight="1">
      <c r="A1064" s="68" t="s">
        <v>1848</v>
      </c>
      <c r="B1064" s="109" t="s">
        <v>300</v>
      </c>
      <c r="C1064" s="103"/>
      <c r="D1064" s="142">
        <v>1.7867</v>
      </c>
      <c r="E1064" s="140">
        <v>7.6</v>
      </c>
      <c r="F1064" s="133">
        <f t="shared" si="17"/>
        <v>0</v>
      </c>
      <c r="G1064" s="107">
        <v>49243.44</v>
      </c>
      <c r="H1064" s="105"/>
      <c r="I1064" s="72" t="s">
        <v>782</v>
      </c>
      <c r="J1064" s="105"/>
      <c r="K1064" s="147">
        <v>1.7</v>
      </c>
      <c r="L1064" s="135">
        <v>0.8</v>
      </c>
      <c r="M1064" s="72" t="s">
        <v>2156</v>
      </c>
    </row>
    <row r="1065" spans="1:13" ht="15" customHeight="1">
      <c r="A1065" s="68" t="s">
        <v>1849</v>
      </c>
      <c r="B1065" s="109" t="s">
        <v>300</v>
      </c>
      <c r="C1065" s="103"/>
      <c r="D1065" s="142">
        <v>3.5019999999999998</v>
      </c>
      <c r="E1065" s="140">
        <v>14.56</v>
      </c>
      <c r="F1065" s="133">
        <f t="shared" si="17"/>
        <v>0</v>
      </c>
      <c r="G1065" s="107">
        <v>82532.2</v>
      </c>
      <c r="H1065" s="105"/>
      <c r="I1065" s="72" t="s">
        <v>782</v>
      </c>
      <c r="J1065" s="105"/>
      <c r="K1065" s="147">
        <v>1.7</v>
      </c>
      <c r="L1065" s="135">
        <v>0.8</v>
      </c>
      <c r="M1065" s="72" t="s">
        <v>2156</v>
      </c>
    </row>
    <row r="1066" spans="1:13" ht="15" customHeight="1">
      <c r="A1066" s="68" t="s">
        <v>1850</v>
      </c>
      <c r="B1066" s="109" t="s">
        <v>300</v>
      </c>
      <c r="C1066" s="103"/>
      <c r="D1066" s="142">
        <v>6.1394000000000002</v>
      </c>
      <c r="E1066" s="140">
        <v>23.8</v>
      </c>
      <c r="F1066" s="133">
        <f t="shared" si="17"/>
        <v>0</v>
      </c>
      <c r="G1066" s="107">
        <v>134272.59</v>
      </c>
      <c r="H1066" s="105"/>
      <c r="I1066" s="72" t="s">
        <v>782</v>
      </c>
      <c r="J1066" s="105"/>
      <c r="K1066" s="147">
        <v>1.7</v>
      </c>
      <c r="L1066" s="135">
        <v>0.8</v>
      </c>
      <c r="M1066" s="72" t="s">
        <v>2156</v>
      </c>
    </row>
    <row r="1067" spans="1:13" s="66" customFormat="1" ht="15" customHeight="1">
      <c r="A1067" s="68" t="s">
        <v>1851</v>
      </c>
      <c r="B1067" s="109" t="s">
        <v>301</v>
      </c>
      <c r="C1067" s="103"/>
      <c r="D1067" s="142">
        <v>1.1086</v>
      </c>
      <c r="E1067" s="140">
        <v>5.21</v>
      </c>
      <c r="F1067" s="133">
        <f t="shared" si="17"/>
        <v>0</v>
      </c>
      <c r="G1067" s="107">
        <v>30000</v>
      </c>
      <c r="H1067" s="105"/>
      <c r="I1067" s="72" t="s">
        <v>782</v>
      </c>
      <c r="J1067" s="105"/>
      <c r="K1067" s="147">
        <v>1.7</v>
      </c>
      <c r="L1067" s="135">
        <v>0.8</v>
      </c>
      <c r="M1067" s="72" t="s">
        <v>2156</v>
      </c>
    </row>
    <row r="1068" spans="1:13" ht="15" customHeight="1">
      <c r="A1068" s="68" t="s">
        <v>1852</v>
      </c>
      <c r="B1068" s="109" t="s">
        <v>301</v>
      </c>
      <c r="C1068" s="103"/>
      <c r="D1068" s="142">
        <v>1.6937</v>
      </c>
      <c r="E1068" s="140">
        <v>7.13</v>
      </c>
      <c r="F1068" s="133">
        <f t="shared" si="17"/>
        <v>0</v>
      </c>
      <c r="G1068" s="107">
        <v>48361.03</v>
      </c>
      <c r="H1068" s="105"/>
      <c r="I1068" s="72" t="s">
        <v>782</v>
      </c>
      <c r="J1068" s="105"/>
      <c r="K1068" s="147">
        <v>1.7</v>
      </c>
      <c r="L1068" s="135">
        <v>0.8</v>
      </c>
      <c r="M1068" s="72" t="s">
        <v>2156</v>
      </c>
    </row>
    <row r="1069" spans="1:13" ht="15" customHeight="1">
      <c r="A1069" s="68" t="s">
        <v>1853</v>
      </c>
      <c r="B1069" s="109" t="s">
        <v>301</v>
      </c>
      <c r="C1069" s="103"/>
      <c r="D1069" s="142">
        <v>2.9943</v>
      </c>
      <c r="E1069" s="140">
        <v>12.74</v>
      </c>
      <c r="F1069" s="133">
        <f t="shared" si="17"/>
        <v>0</v>
      </c>
      <c r="G1069" s="107">
        <v>54354.96</v>
      </c>
      <c r="H1069" s="105"/>
      <c r="I1069" s="72" t="s">
        <v>782</v>
      </c>
      <c r="J1069" s="105"/>
      <c r="K1069" s="147">
        <v>1.7</v>
      </c>
      <c r="L1069" s="135">
        <v>0.8</v>
      </c>
      <c r="M1069" s="72" t="s">
        <v>2156</v>
      </c>
    </row>
    <row r="1070" spans="1:13" ht="15" customHeight="1">
      <c r="A1070" s="68" t="s">
        <v>1854</v>
      </c>
      <c r="B1070" s="109" t="s">
        <v>301</v>
      </c>
      <c r="C1070" s="103"/>
      <c r="D1070" s="142">
        <v>3.2818999999999998</v>
      </c>
      <c r="E1070" s="140">
        <v>13.47</v>
      </c>
      <c r="F1070" s="133">
        <f t="shared" si="17"/>
        <v>0</v>
      </c>
      <c r="G1070" s="107">
        <v>73106.44</v>
      </c>
      <c r="H1070" s="105"/>
      <c r="I1070" s="72" t="s">
        <v>782</v>
      </c>
      <c r="J1070" s="105"/>
      <c r="K1070" s="147">
        <v>1.7</v>
      </c>
      <c r="L1070" s="135">
        <v>0.8</v>
      </c>
      <c r="M1070" s="72" t="s">
        <v>2156</v>
      </c>
    </row>
    <row r="1071" spans="1:13" s="66" customFormat="1" ht="15" customHeight="1">
      <c r="A1071" s="68" t="s">
        <v>1855</v>
      </c>
      <c r="B1071" s="109" t="s">
        <v>302</v>
      </c>
      <c r="C1071" s="103"/>
      <c r="D1071" s="142">
        <v>0.4592</v>
      </c>
      <c r="E1071" s="140">
        <v>2.71</v>
      </c>
      <c r="F1071" s="133">
        <f t="shared" si="17"/>
        <v>0</v>
      </c>
      <c r="G1071" s="107">
        <v>30000</v>
      </c>
      <c r="H1071" s="105"/>
      <c r="I1071" s="72" t="s">
        <v>782</v>
      </c>
      <c r="J1071" s="105"/>
      <c r="K1071" s="147">
        <v>1.7</v>
      </c>
      <c r="L1071" s="135">
        <v>0.8</v>
      </c>
      <c r="M1071" s="72" t="s">
        <v>2156</v>
      </c>
    </row>
    <row r="1072" spans="1:13" ht="15" customHeight="1">
      <c r="A1072" s="68" t="s">
        <v>1856</v>
      </c>
      <c r="B1072" s="109" t="s">
        <v>302</v>
      </c>
      <c r="C1072" s="103"/>
      <c r="D1072" s="142">
        <v>1.3209</v>
      </c>
      <c r="E1072" s="140">
        <v>5.63</v>
      </c>
      <c r="F1072" s="133">
        <f t="shared" si="17"/>
        <v>0</v>
      </c>
      <c r="G1072" s="107">
        <v>44517.54</v>
      </c>
      <c r="H1072" s="105"/>
      <c r="I1072" s="72" t="s">
        <v>782</v>
      </c>
      <c r="J1072" s="105"/>
      <c r="K1072" s="147">
        <v>1.7</v>
      </c>
      <c r="L1072" s="135">
        <v>0.8</v>
      </c>
      <c r="M1072" s="72" t="s">
        <v>2156</v>
      </c>
    </row>
    <row r="1073" spans="1:13" ht="15" customHeight="1">
      <c r="A1073" s="68" t="s">
        <v>1857</v>
      </c>
      <c r="B1073" s="109" t="s">
        <v>302</v>
      </c>
      <c r="C1073" s="103"/>
      <c r="D1073" s="142">
        <v>3.4474</v>
      </c>
      <c r="E1073" s="140">
        <v>13.98</v>
      </c>
      <c r="F1073" s="133">
        <f t="shared" si="17"/>
        <v>0</v>
      </c>
      <c r="G1073" s="107">
        <v>81950.289999999994</v>
      </c>
      <c r="H1073" s="105"/>
      <c r="I1073" s="72" t="s">
        <v>782</v>
      </c>
      <c r="J1073" s="105"/>
      <c r="K1073" s="147">
        <v>1.7</v>
      </c>
      <c r="L1073" s="135">
        <v>0.8</v>
      </c>
      <c r="M1073" s="72" t="s">
        <v>2156</v>
      </c>
    </row>
    <row r="1074" spans="1:13" ht="15" customHeight="1">
      <c r="A1074" s="68" t="s">
        <v>1858</v>
      </c>
      <c r="B1074" s="109" t="s">
        <v>302</v>
      </c>
      <c r="C1074" s="103"/>
      <c r="D1074" s="142">
        <v>4.4127000000000001</v>
      </c>
      <c r="E1074" s="140">
        <v>13.98</v>
      </c>
      <c r="F1074" s="133">
        <f t="shared" si="17"/>
        <v>0</v>
      </c>
      <c r="G1074" s="107">
        <v>161006.26999999999</v>
      </c>
      <c r="H1074" s="105"/>
      <c r="I1074" s="72" t="s">
        <v>782</v>
      </c>
      <c r="J1074" s="105"/>
      <c r="K1074" s="147">
        <v>1.7</v>
      </c>
      <c r="L1074" s="135">
        <v>0.8</v>
      </c>
      <c r="M1074" s="72" t="s">
        <v>2156</v>
      </c>
    </row>
    <row r="1075" spans="1:13" s="66" customFormat="1" ht="15" customHeight="1">
      <c r="A1075" s="68" t="s">
        <v>1859</v>
      </c>
      <c r="B1075" s="109" t="s">
        <v>303</v>
      </c>
      <c r="C1075" s="103"/>
      <c r="D1075" s="142">
        <v>0.20730000000000001</v>
      </c>
      <c r="E1075" s="140">
        <v>1.74</v>
      </c>
      <c r="F1075" s="133">
        <f t="shared" si="17"/>
        <v>0</v>
      </c>
      <c r="G1075" s="107">
        <v>30000</v>
      </c>
      <c r="H1075" s="105"/>
      <c r="I1075" s="72" t="s">
        <v>782</v>
      </c>
      <c r="J1075" s="105"/>
      <c r="K1075" s="147">
        <v>1.7</v>
      </c>
      <c r="L1075" s="135">
        <v>0.8</v>
      </c>
      <c r="M1075" s="72" t="s">
        <v>2156</v>
      </c>
    </row>
    <row r="1076" spans="1:13" ht="15" customHeight="1">
      <c r="A1076" s="68" t="s">
        <v>1860</v>
      </c>
      <c r="B1076" s="109" t="s">
        <v>303</v>
      </c>
      <c r="C1076" s="103"/>
      <c r="D1076" s="142">
        <v>0.26989999999999997</v>
      </c>
      <c r="E1076" s="140">
        <v>2.08</v>
      </c>
      <c r="F1076" s="133">
        <f t="shared" si="17"/>
        <v>0</v>
      </c>
      <c r="G1076" s="107">
        <v>30000</v>
      </c>
      <c r="H1076" s="105"/>
      <c r="I1076" s="72" t="s">
        <v>782</v>
      </c>
      <c r="J1076" s="105"/>
      <c r="K1076" s="147">
        <v>1.7</v>
      </c>
      <c r="L1076" s="135">
        <v>0.8</v>
      </c>
      <c r="M1076" s="72" t="s">
        <v>2156</v>
      </c>
    </row>
    <row r="1077" spans="1:13" ht="15" customHeight="1">
      <c r="A1077" s="68" t="s">
        <v>1861</v>
      </c>
      <c r="B1077" s="109" t="s">
        <v>303</v>
      </c>
      <c r="C1077" s="103"/>
      <c r="D1077" s="142">
        <v>0.52559999999999996</v>
      </c>
      <c r="E1077" s="140">
        <v>2.97</v>
      </c>
      <c r="F1077" s="133">
        <f t="shared" si="17"/>
        <v>0</v>
      </c>
      <c r="G1077" s="107">
        <v>30000</v>
      </c>
      <c r="H1077" s="105"/>
      <c r="I1077" s="72" t="s">
        <v>782</v>
      </c>
      <c r="J1077" s="105"/>
      <c r="K1077" s="147">
        <v>1.7</v>
      </c>
      <c r="L1077" s="135">
        <v>0.8</v>
      </c>
      <c r="M1077" s="72" t="s">
        <v>2156</v>
      </c>
    </row>
    <row r="1078" spans="1:13" ht="15" customHeight="1">
      <c r="A1078" s="68" t="s">
        <v>1862</v>
      </c>
      <c r="B1078" s="109" t="s">
        <v>303</v>
      </c>
      <c r="C1078" s="103"/>
      <c r="D1078" s="142">
        <v>2.4552</v>
      </c>
      <c r="E1078" s="140">
        <v>7.14</v>
      </c>
      <c r="F1078" s="133">
        <f t="shared" si="17"/>
        <v>0</v>
      </c>
      <c r="G1078" s="107">
        <v>54809.87</v>
      </c>
      <c r="H1078" s="105"/>
      <c r="I1078" s="72" t="s">
        <v>782</v>
      </c>
      <c r="J1078" s="105"/>
      <c r="K1078" s="147">
        <v>1.7</v>
      </c>
      <c r="L1078" s="135">
        <v>0.8</v>
      </c>
      <c r="M1078" s="72" t="s">
        <v>2156</v>
      </c>
    </row>
    <row r="1079" spans="1:13" s="66" customFormat="1" ht="15" customHeight="1">
      <c r="A1079" s="68" t="s">
        <v>1863</v>
      </c>
      <c r="B1079" s="109" t="s">
        <v>793</v>
      </c>
      <c r="C1079" s="103"/>
      <c r="D1079" s="142">
        <v>1.8552</v>
      </c>
      <c r="E1079" s="140">
        <v>2.58</v>
      </c>
      <c r="F1079" s="133">
        <f t="shared" si="17"/>
        <v>0</v>
      </c>
      <c r="G1079" s="107">
        <v>42633.4</v>
      </c>
      <c r="H1079" s="105"/>
      <c r="I1079" s="72" t="s">
        <v>770</v>
      </c>
      <c r="J1079" s="105"/>
      <c r="K1079" s="147">
        <v>1</v>
      </c>
      <c r="L1079" s="135">
        <v>0.8</v>
      </c>
      <c r="M1079" s="72" t="s">
        <v>2156</v>
      </c>
    </row>
    <row r="1080" spans="1:13" ht="15" customHeight="1">
      <c r="A1080" s="68" t="s">
        <v>1864</v>
      </c>
      <c r="B1080" s="109" t="s">
        <v>793</v>
      </c>
      <c r="C1080" s="103"/>
      <c r="D1080" s="142">
        <v>2.5916999999999999</v>
      </c>
      <c r="E1080" s="140">
        <v>4.2</v>
      </c>
      <c r="F1080" s="133">
        <f t="shared" si="17"/>
        <v>0</v>
      </c>
      <c r="G1080" s="107">
        <v>65649.06</v>
      </c>
      <c r="H1080" s="105"/>
      <c r="I1080" s="72" t="s">
        <v>770</v>
      </c>
      <c r="J1080" s="105"/>
      <c r="K1080" s="147">
        <v>1</v>
      </c>
      <c r="L1080" s="135">
        <v>0.8</v>
      </c>
      <c r="M1080" s="72" t="s">
        <v>2156</v>
      </c>
    </row>
    <row r="1081" spans="1:13" ht="15" customHeight="1">
      <c r="A1081" s="68" t="s">
        <v>1865</v>
      </c>
      <c r="B1081" s="109" t="s">
        <v>793</v>
      </c>
      <c r="C1081" s="103"/>
      <c r="D1081" s="142">
        <v>3.3269000000000002</v>
      </c>
      <c r="E1081" s="140">
        <v>6.06</v>
      </c>
      <c r="F1081" s="133">
        <f t="shared" si="17"/>
        <v>0</v>
      </c>
      <c r="G1081" s="107">
        <v>67228.149999999994</v>
      </c>
      <c r="H1081" s="105"/>
      <c r="I1081" s="72" t="s">
        <v>770</v>
      </c>
      <c r="J1081" s="105"/>
      <c r="K1081" s="147">
        <v>1</v>
      </c>
      <c r="L1081" s="135">
        <v>0.8</v>
      </c>
      <c r="M1081" s="72" t="s">
        <v>2156</v>
      </c>
    </row>
    <row r="1082" spans="1:13" ht="15" customHeight="1">
      <c r="A1082" s="68" t="s">
        <v>1866</v>
      </c>
      <c r="B1082" s="109" t="s">
        <v>793</v>
      </c>
      <c r="C1082" s="103"/>
      <c r="D1082" s="142">
        <v>5.2453000000000003</v>
      </c>
      <c r="E1082" s="140">
        <v>8.07</v>
      </c>
      <c r="F1082" s="133">
        <f t="shared" si="17"/>
        <v>0</v>
      </c>
      <c r="G1082" s="107">
        <v>116563.3</v>
      </c>
      <c r="H1082" s="105"/>
      <c r="I1082" s="72" t="s">
        <v>770</v>
      </c>
      <c r="J1082" s="105"/>
      <c r="K1082" s="147">
        <v>1</v>
      </c>
      <c r="L1082" s="135">
        <v>0.8</v>
      </c>
      <c r="M1082" s="72" t="s">
        <v>2156</v>
      </c>
    </row>
    <row r="1083" spans="1:13" s="66" customFormat="1" ht="15" customHeight="1">
      <c r="A1083" s="68" t="s">
        <v>1867</v>
      </c>
      <c r="B1083" s="109" t="s">
        <v>304</v>
      </c>
      <c r="C1083" s="103"/>
      <c r="D1083" s="142">
        <v>1.6083000000000001</v>
      </c>
      <c r="E1083" s="140">
        <v>1.95</v>
      </c>
      <c r="F1083" s="133">
        <f t="shared" si="17"/>
        <v>0</v>
      </c>
      <c r="G1083" s="107">
        <v>30000</v>
      </c>
      <c r="H1083" s="105"/>
      <c r="I1083" s="72" t="s">
        <v>770</v>
      </c>
      <c r="J1083" s="105"/>
      <c r="K1083" s="147">
        <v>1</v>
      </c>
      <c r="L1083" s="135">
        <v>0.8</v>
      </c>
      <c r="M1083" s="72" t="s">
        <v>2156</v>
      </c>
    </row>
    <row r="1084" spans="1:13" ht="15" customHeight="1">
      <c r="A1084" s="68" t="s">
        <v>1868</v>
      </c>
      <c r="B1084" s="109" t="s">
        <v>304</v>
      </c>
      <c r="C1084" s="103"/>
      <c r="D1084" s="142">
        <v>2.2732999999999999</v>
      </c>
      <c r="E1084" s="140">
        <v>3.49</v>
      </c>
      <c r="F1084" s="133">
        <f t="shared" si="17"/>
        <v>0</v>
      </c>
      <c r="G1084" s="107">
        <v>45624.26</v>
      </c>
      <c r="H1084" s="105"/>
      <c r="I1084" s="72" t="s">
        <v>770</v>
      </c>
      <c r="J1084" s="105"/>
      <c r="K1084" s="147">
        <v>1</v>
      </c>
      <c r="L1084" s="135">
        <v>0.8</v>
      </c>
      <c r="M1084" s="72" t="s">
        <v>2156</v>
      </c>
    </row>
    <row r="1085" spans="1:13" ht="15" customHeight="1">
      <c r="A1085" s="68" t="s">
        <v>1869</v>
      </c>
      <c r="B1085" s="109" t="s">
        <v>304</v>
      </c>
      <c r="C1085" s="103"/>
      <c r="D1085" s="142">
        <v>2.7197</v>
      </c>
      <c r="E1085" s="140">
        <v>6.45</v>
      </c>
      <c r="F1085" s="133">
        <f t="shared" si="17"/>
        <v>0</v>
      </c>
      <c r="G1085" s="107">
        <v>60662.36</v>
      </c>
      <c r="H1085" s="105"/>
      <c r="I1085" s="72" t="s">
        <v>770</v>
      </c>
      <c r="J1085" s="105"/>
      <c r="K1085" s="147">
        <v>1</v>
      </c>
      <c r="L1085" s="135">
        <v>0.8</v>
      </c>
      <c r="M1085" s="72" t="s">
        <v>2156</v>
      </c>
    </row>
    <row r="1086" spans="1:13" ht="15" customHeight="1">
      <c r="A1086" s="68" t="s">
        <v>1870</v>
      </c>
      <c r="B1086" s="109" t="s">
        <v>304</v>
      </c>
      <c r="C1086" s="103"/>
      <c r="D1086" s="142">
        <v>5.7652999999999999</v>
      </c>
      <c r="E1086" s="140">
        <v>13.91</v>
      </c>
      <c r="F1086" s="133">
        <f t="shared" si="17"/>
        <v>0</v>
      </c>
      <c r="G1086" s="107">
        <v>128073.49</v>
      </c>
      <c r="H1086" s="105"/>
      <c r="I1086" s="72" t="s">
        <v>770</v>
      </c>
      <c r="J1086" s="105"/>
      <c r="K1086" s="147">
        <v>1</v>
      </c>
      <c r="L1086" s="135">
        <v>0.8</v>
      </c>
      <c r="M1086" s="72" t="s">
        <v>2156</v>
      </c>
    </row>
    <row r="1087" spans="1:13" s="66" customFormat="1" ht="15" customHeight="1">
      <c r="A1087" s="68" t="s">
        <v>1871</v>
      </c>
      <c r="B1087" s="109" t="s">
        <v>305</v>
      </c>
      <c r="C1087" s="103"/>
      <c r="D1087" s="142">
        <v>0.59919999999999995</v>
      </c>
      <c r="E1087" s="140">
        <v>2.5099999999999998</v>
      </c>
      <c r="F1087" s="133">
        <f t="shared" si="17"/>
        <v>0</v>
      </c>
      <c r="G1087" s="107">
        <v>30000</v>
      </c>
      <c r="H1087" s="105"/>
      <c r="I1087" s="72" t="s">
        <v>2216</v>
      </c>
      <c r="J1087" s="105"/>
      <c r="K1087" s="72">
        <v>1.31</v>
      </c>
      <c r="L1087" s="135">
        <v>0.8</v>
      </c>
      <c r="M1087" s="72" t="s">
        <v>2156</v>
      </c>
    </row>
    <row r="1088" spans="1:13" ht="15" customHeight="1">
      <c r="A1088" s="68" t="s">
        <v>1872</v>
      </c>
      <c r="B1088" s="109" t="s">
        <v>305</v>
      </c>
      <c r="C1088" s="103"/>
      <c r="D1088" s="142">
        <v>0.94320000000000004</v>
      </c>
      <c r="E1088" s="140">
        <v>3.08</v>
      </c>
      <c r="F1088" s="133">
        <f t="shared" si="17"/>
        <v>0</v>
      </c>
      <c r="G1088" s="107">
        <v>31111.63</v>
      </c>
      <c r="H1088" s="105"/>
      <c r="I1088" s="72" t="s">
        <v>2216</v>
      </c>
      <c r="J1088" s="105"/>
      <c r="K1088" s="72">
        <v>1.31</v>
      </c>
      <c r="L1088" s="135">
        <v>0.8</v>
      </c>
      <c r="M1088" s="72" t="s">
        <v>2156</v>
      </c>
    </row>
    <row r="1089" spans="1:13" ht="15" customHeight="1">
      <c r="A1089" s="68" t="s">
        <v>1873</v>
      </c>
      <c r="B1089" s="109" t="s">
        <v>305</v>
      </c>
      <c r="C1089" s="103"/>
      <c r="D1089" s="142">
        <v>1.5294000000000001</v>
      </c>
      <c r="E1089" s="140">
        <v>4.38</v>
      </c>
      <c r="F1089" s="133">
        <f t="shared" si="17"/>
        <v>0</v>
      </c>
      <c r="G1089" s="107">
        <v>67173.350000000006</v>
      </c>
      <c r="H1089" s="105"/>
      <c r="I1089" s="72" t="s">
        <v>2216</v>
      </c>
      <c r="J1089" s="105"/>
      <c r="K1089" s="72">
        <v>1.31</v>
      </c>
      <c r="L1089" s="135">
        <v>0.8</v>
      </c>
      <c r="M1089" s="72" t="s">
        <v>2156</v>
      </c>
    </row>
    <row r="1090" spans="1:13" ht="15" customHeight="1">
      <c r="A1090" s="68" t="s">
        <v>1874</v>
      </c>
      <c r="B1090" s="109" t="s">
        <v>305</v>
      </c>
      <c r="C1090" s="103"/>
      <c r="D1090" s="142">
        <v>4.8657000000000004</v>
      </c>
      <c r="E1090" s="140">
        <v>8.08</v>
      </c>
      <c r="F1090" s="133">
        <f t="shared" si="17"/>
        <v>0</v>
      </c>
      <c r="G1090" s="107">
        <v>287470.65999999997</v>
      </c>
      <c r="H1090" s="105"/>
      <c r="I1090" s="72" t="s">
        <v>2216</v>
      </c>
      <c r="J1090" s="105"/>
      <c r="K1090" s="72">
        <v>1.31</v>
      </c>
      <c r="L1090" s="135">
        <v>0.8</v>
      </c>
      <c r="M1090" s="72" t="s">
        <v>2156</v>
      </c>
    </row>
    <row r="1091" spans="1:13" s="66" customFormat="1" ht="15" customHeight="1">
      <c r="A1091" s="68" t="s">
        <v>1875</v>
      </c>
      <c r="B1091" s="109" t="s">
        <v>306</v>
      </c>
      <c r="C1091" s="103"/>
      <c r="D1091" s="142">
        <v>0.59489999999999998</v>
      </c>
      <c r="E1091" s="140">
        <v>2.15</v>
      </c>
      <c r="F1091" s="133">
        <f t="shared" si="17"/>
        <v>0</v>
      </c>
      <c r="G1091" s="107">
        <v>30000</v>
      </c>
      <c r="H1091" s="105"/>
      <c r="I1091" s="72" t="s">
        <v>2216</v>
      </c>
      <c r="J1091" s="105"/>
      <c r="K1091" s="72">
        <v>1.31</v>
      </c>
      <c r="L1091" s="135">
        <v>0.8</v>
      </c>
      <c r="M1091" s="72" t="s">
        <v>2156</v>
      </c>
    </row>
    <row r="1092" spans="1:13" ht="15" customHeight="1">
      <c r="A1092" s="68" t="s">
        <v>1876</v>
      </c>
      <c r="B1092" s="109" t="s">
        <v>306</v>
      </c>
      <c r="C1092" s="103"/>
      <c r="D1092" s="142">
        <v>0.72919999999999996</v>
      </c>
      <c r="E1092" s="140">
        <v>2.15</v>
      </c>
      <c r="F1092" s="133">
        <f t="shared" si="17"/>
        <v>0</v>
      </c>
      <c r="G1092" s="107">
        <v>30000</v>
      </c>
      <c r="H1092" s="105"/>
      <c r="I1092" s="72" t="s">
        <v>2216</v>
      </c>
      <c r="J1092" s="105"/>
      <c r="K1092" s="72">
        <v>1.31</v>
      </c>
      <c r="L1092" s="135">
        <v>0.8</v>
      </c>
      <c r="M1092" s="72" t="s">
        <v>2156</v>
      </c>
    </row>
    <row r="1093" spans="1:13" ht="15" customHeight="1">
      <c r="A1093" s="68" t="s">
        <v>1877</v>
      </c>
      <c r="B1093" s="109" t="s">
        <v>306</v>
      </c>
      <c r="C1093" s="103"/>
      <c r="D1093" s="142">
        <v>2.3245</v>
      </c>
      <c r="E1093" s="140">
        <v>4.0999999999999996</v>
      </c>
      <c r="F1093" s="133">
        <f t="shared" si="17"/>
        <v>0</v>
      </c>
      <c r="G1093" s="107">
        <v>136623.63</v>
      </c>
      <c r="H1093" s="105"/>
      <c r="I1093" s="72" t="s">
        <v>2216</v>
      </c>
      <c r="J1093" s="105"/>
      <c r="K1093" s="72">
        <v>1.31</v>
      </c>
      <c r="L1093" s="135">
        <v>0.8</v>
      </c>
      <c r="M1093" s="72" t="s">
        <v>2156</v>
      </c>
    </row>
    <row r="1094" spans="1:13" ht="15" customHeight="1">
      <c r="A1094" s="68" t="s">
        <v>1878</v>
      </c>
      <c r="B1094" s="109" t="s">
        <v>306</v>
      </c>
      <c r="C1094" s="103"/>
      <c r="D1094" s="142">
        <v>3.1204999999999998</v>
      </c>
      <c r="E1094" s="140">
        <v>6.15</v>
      </c>
      <c r="F1094" s="133">
        <f t="shared" si="17"/>
        <v>0</v>
      </c>
      <c r="G1094" s="107">
        <v>136623.63</v>
      </c>
      <c r="H1094" s="105"/>
      <c r="I1094" s="72" t="s">
        <v>2216</v>
      </c>
      <c r="J1094" s="105"/>
      <c r="K1094" s="72">
        <v>1.31</v>
      </c>
      <c r="L1094" s="135">
        <v>0.8</v>
      </c>
      <c r="M1094" s="72" t="s">
        <v>2156</v>
      </c>
    </row>
    <row r="1095" spans="1:13" s="66" customFormat="1" ht="15" customHeight="1">
      <c r="A1095" s="68" t="s">
        <v>1879</v>
      </c>
      <c r="B1095" s="109" t="s">
        <v>122</v>
      </c>
      <c r="C1095" s="103"/>
      <c r="D1095" s="142">
        <v>0.71430000000000005</v>
      </c>
      <c r="E1095" s="140">
        <v>2.84</v>
      </c>
      <c r="F1095" s="133">
        <f t="shared" si="17"/>
        <v>0</v>
      </c>
      <c r="G1095" s="107">
        <v>30000</v>
      </c>
      <c r="H1095" s="105"/>
      <c r="I1095" s="72" t="s">
        <v>2216</v>
      </c>
      <c r="J1095" s="105"/>
      <c r="K1095" s="72">
        <v>1.31</v>
      </c>
      <c r="L1095" s="135">
        <v>0.8</v>
      </c>
      <c r="M1095" s="72" t="s">
        <v>2156</v>
      </c>
    </row>
    <row r="1096" spans="1:13" ht="15" customHeight="1">
      <c r="A1096" s="68" t="s">
        <v>1880</v>
      </c>
      <c r="B1096" s="109" t="s">
        <v>122</v>
      </c>
      <c r="C1096" s="103"/>
      <c r="D1096" s="142">
        <v>0.99029999999999996</v>
      </c>
      <c r="E1096" s="140">
        <v>3.62</v>
      </c>
      <c r="F1096" s="133">
        <f t="shared" si="17"/>
        <v>0</v>
      </c>
      <c r="G1096" s="107">
        <v>30000</v>
      </c>
      <c r="H1096" s="105"/>
      <c r="I1096" s="72" t="s">
        <v>2216</v>
      </c>
      <c r="J1096" s="105"/>
      <c r="K1096" s="72">
        <v>1.31</v>
      </c>
      <c r="L1096" s="135">
        <v>0.8</v>
      </c>
      <c r="M1096" s="72" t="s">
        <v>2156</v>
      </c>
    </row>
    <row r="1097" spans="1:13" ht="15" customHeight="1">
      <c r="A1097" s="68" t="s">
        <v>1881</v>
      </c>
      <c r="B1097" s="109" t="s">
        <v>122</v>
      </c>
      <c r="C1097" s="103"/>
      <c r="D1097" s="142">
        <v>1.9461999999999999</v>
      </c>
      <c r="E1097" s="140">
        <v>6.4</v>
      </c>
      <c r="F1097" s="133">
        <f t="shared" si="17"/>
        <v>0</v>
      </c>
      <c r="G1097" s="107">
        <v>47519.79</v>
      </c>
      <c r="H1097" s="105"/>
      <c r="I1097" s="72" t="s">
        <v>2216</v>
      </c>
      <c r="J1097" s="105"/>
      <c r="K1097" s="72">
        <v>1.31</v>
      </c>
      <c r="L1097" s="135">
        <v>0.8</v>
      </c>
      <c r="M1097" s="72" t="s">
        <v>2156</v>
      </c>
    </row>
    <row r="1098" spans="1:13" ht="15" customHeight="1">
      <c r="A1098" s="68" t="s">
        <v>1882</v>
      </c>
      <c r="B1098" s="109" t="s">
        <v>122</v>
      </c>
      <c r="C1098" s="103"/>
      <c r="D1098" s="142">
        <v>4.3537999999999997</v>
      </c>
      <c r="E1098" s="140">
        <v>11.39</v>
      </c>
      <c r="F1098" s="133">
        <f t="shared" si="17"/>
        <v>0</v>
      </c>
      <c r="G1098" s="107">
        <v>117630.48</v>
      </c>
      <c r="H1098" s="105"/>
      <c r="I1098" s="72" t="s">
        <v>2216</v>
      </c>
      <c r="J1098" s="105"/>
      <c r="K1098" s="72">
        <v>1.31</v>
      </c>
      <c r="L1098" s="135">
        <v>0.8</v>
      </c>
      <c r="M1098" s="72" t="s">
        <v>2156</v>
      </c>
    </row>
    <row r="1099" spans="1:13" s="66" customFormat="1" ht="15" customHeight="1">
      <c r="A1099" s="68" t="s">
        <v>1883</v>
      </c>
      <c r="B1099" s="109" t="s">
        <v>307</v>
      </c>
      <c r="C1099" s="103"/>
      <c r="D1099" s="142">
        <v>0.59489999999999998</v>
      </c>
      <c r="E1099" s="140">
        <v>1.99</v>
      </c>
      <c r="F1099" s="133">
        <f t="shared" si="17"/>
        <v>0</v>
      </c>
      <c r="G1099" s="107">
        <v>30000</v>
      </c>
      <c r="H1099" s="105"/>
      <c r="I1099" s="72" t="s">
        <v>2216</v>
      </c>
      <c r="J1099" s="105"/>
      <c r="K1099" s="72">
        <v>1.31</v>
      </c>
      <c r="L1099" s="135">
        <v>0.8</v>
      </c>
      <c r="M1099" s="72" t="s">
        <v>2156</v>
      </c>
    </row>
    <row r="1100" spans="1:13" ht="15" customHeight="1">
      <c r="A1100" s="68" t="s">
        <v>1884</v>
      </c>
      <c r="B1100" s="109" t="s">
        <v>307</v>
      </c>
      <c r="C1100" s="103"/>
      <c r="D1100" s="142">
        <v>0.73440000000000005</v>
      </c>
      <c r="E1100" s="140">
        <v>2.39</v>
      </c>
      <c r="F1100" s="133">
        <f t="shared" si="17"/>
        <v>0</v>
      </c>
      <c r="G1100" s="107">
        <v>30000</v>
      </c>
      <c r="H1100" s="105"/>
      <c r="I1100" s="72" t="s">
        <v>2216</v>
      </c>
      <c r="J1100" s="105"/>
      <c r="K1100" s="72">
        <v>1.31</v>
      </c>
      <c r="L1100" s="135">
        <v>0.8</v>
      </c>
      <c r="M1100" s="72" t="s">
        <v>2156</v>
      </c>
    </row>
    <row r="1101" spans="1:13" ht="15" customHeight="1">
      <c r="A1101" s="68" t="s">
        <v>1885</v>
      </c>
      <c r="B1101" s="109" t="s">
        <v>307</v>
      </c>
      <c r="C1101" s="103"/>
      <c r="D1101" s="142">
        <v>1.2419</v>
      </c>
      <c r="E1101" s="140">
        <v>3.79</v>
      </c>
      <c r="F1101" s="133">
        <f t="shared" si="17"/>
        <v>0</v>
      </c>
      <c r="G1101" s="107">
        <v>31943.84</v>
      </c>
      <c r="H1101" s="105"/>
      <c r="I1101" s="72" t="s">
        <v>2216</v>
      </c>
      <c r="J1101" s="105"/>
      <c r="K1101" s="72">
        <v>1.31</v>
      </c>
      <c r="L1101" s="135">
        <v>0.8</v>
      </c>
      <c r="M1101" s="72" t="s">
        <v>2156</v>
      </c>
    </row>
    <row r="1102" spans="1:13" ht="15" customHeight="1">
      <c r="A1102" s="68" t="s">
        <v>1886</v>
      </c>
      <c r="B1102" s="109" t="s">
        <v>307</v>
      </c>
      <c r="C1102" s="103"/>
      <c r="D1102" s="142">
        <v>2.6640000000000001</v>
      </c>
      <c r="E1102" s="140">
        <v>6.82</v>
      </c>
      <c r="F1102" s="133">
        <f t="shared" si="17"/>
        <v>0</v>
      </c>
      <c r="G1102" s="107">
        <v>163999.69</v>
      </c>
      <c r="H1102" s="105"/>
      <c r="I1102" s="72" t="s">
        <v>2216</v>
      </c>
      <c r="J1102" s="105"/>
      <c r="K1102" s="72">
        <v>1.31</v>
      </c>
      <c r="L1102" s="135">
        <v>0.8</v>
      </c>
      <c r="M1102" s="72" t="s">
        <v>2156</v>
      </c>
    </row>
    <row r="1103" spans="1:13" s="66" customFormat="1" ht="15" customHeight="1">
      <c r="A1103" s="68" t="s">
        <v>1887</v>
      </c>
      <c r="B1103" s="109" t="s">
        <v>308</v>
      </c>
      <c r="C1103" s="103"/>
      <c r="D1103" s="142">
        <v>2.1252</v>
      </c>
      <c r="E1103" s="140">
        <v>2.58</v>
      </c>
      <c r="F1103" s="133">
        <f t="shared" si="17"/>
        <v>0</v>
      </c>
      <c r="G1103" s="107">
        <v>46075.39</v>
      </c>
      <c r="H1103" s="105"/>
      <c r="I1103" s="72" t="s">
        <v>770</v>
      </c>
      <c r="J1103" s="105"/>
      <c r="K1103" s="147">
        <v>1</v>
      </c>
      <c r="L1103" s="135">
        <v>0.8</v>
      </c>
      <c r="M1103" s="72" t="s">
        <v>2156</v>
      </c>
    </row>
    <row r="1104" spans="1:13" ht="15" customHeight="1">
      <c r="A1104" s="68" t="s">
        <v>1888</v>
      </c>
      <c r="B1104" s="109" t="s">
        <v>308</v>
      </c>
      <c r="C1104" s="103"/>
      <c r="D1104" s="142">
        <v>2.8290000000000002</v>
      </c>
      <c r="E1104" s="140">
        <v>4.46</v>
      </c>
      <c r="F1104" s="133">
        <f t="shared" si="17"/>
        <v>0</v>
      </c>
      <c r="G1104" s="107">
        <v>58678.34</v>
      </c>
      <c r="H1104" s="105"/>
      <c r="I1104" s="72" t="s">
        <v>770</v>
      </c>
      <c r="J1104" s="105"/>
      <c r="K1104" s="147">
        <v>1</v>
      </c>
      <c r="L1104" s="135">
        <v>0.8</v>
      </c>
      <c r="M1104" s="72" t="s">
        <v>2156</v>
      </c>
    </row>
    <row r="1105" spans="1:13" ht="15" customHeight="1">
      <c r="A1105" s="68" t="s">
        <v>1889</v>
      </c>
      <c r="B1105" s="109" t="s">
        <v>308</v>
      </c>
      <c r="C1105" s="103"/>
      <c r="D1105" s="142">
        <v>4.0015999999999998</v>
      </c>
      <c r="E1105" s="140">
        <v>8.4600000000000009</v>
      </c>
      <c r="F1105" s="133">
        <f t="shared" si="17"/>
        <v>0</v>
      </c>
      <c r="G1105" s="107">
        <v>91074.39</v>
      </c>
      <c r="H1105" s="105"/>
      <c r="I1105" s="72" t="s">
        <v>770</v>
      </c>
      <c r="J1105" s="105"/>
      <c r="K1105" s="147">
        <v>1</v>
      </c>
      <c r="L1105" s="135">
        <v>0.8</v>
      </c>
      <c r="M1105" s="72" t="s">
        <v>2156</v>
      </c>
    </row>
    <row r="1106" spans="1:13" ht="15" customHeight="1">
      <c r="A1106" s="68" t="s">
        <v>1890</v>
      </c>
      <c r="B1106" s="109" t="s">
        <v>308</v>
      </c>
      <c r="C1106" s="103"/>
      <c r="D1106" s="142">
        <v>8.7508999999999997</v>
      </c>
      <c r="E1106" s="140">
        <v>15.66</v>
      </c>
      <c r="F1106" s="133">
        <f t="shared" si="17"/>
        <v>0</v>
      </c>
      <c r="G1106" s="107">
        <v>249822.71</v>
      </c>
      <c r="H1106" s="105"/>
      <c r="I1106" s="72" t="s">
        <v>770</v>
      </c>
      <c r="J1106" s="105"/>
      <c r="K1106" s="147">
        <v>1</v>
      </c>
      <c r="L1106" s="135">
        <v>0.8</v>
      </c>
      <c r="M1106" s="72" t="s">
        <v>2156</v>
      </c>
    </row>
    <row r="1107" spans="1:13" s="66" customFormat="1" ht="15" customHeight="1">
      <c r="A1107" s="68" t="s">
        <v>1891</v>
      </c>
      <c r="B1107" s="109" t="s">
        <v>309</v>
      </c>
      <c r="C1107" s="103"/>
      <c r="D1107" s="142">
        <v>0.62890000000000001</v>
      </c>
      <c r="E1107" s="140">
        <v>1.78</v>
      </c>
      <c r="F1107" s="133">
        <f t="shared" si="17"/>
        <v>0</v>
      </c>
      <c r="G1107" s="107">
        <v>30000</v>
      </c>
      <c r="H1107" s="105"/>
      <c r="I1107" s="72" t="s">
        <v>770</v>
      </c>
      <c r="J1107" s="105"/>
      <c r="K1107" s="147">
        <v>1</v>
      </c>
      <c r="L1107" s="135">
        <v>0.8</v>
      </c>
      <c r="M1107" s="72" t="s">
        <v>2156</v>
      </c>
    </row>
    <row r="1108" spans="1:13" ht="15" customHeight="1">
      <c r="A1108" s="68" t="s">
        <v>1892</v>
      </c>
      <c r="B1108" s="109" t="s">
        <v>309</v>
      </c>
      <c r="C1108" s="103"/>
      <c r="D1108" s="142">
        <v>2.2829999999999999</v>
      </c>
      <c r="E1108" s="140">
        <v>3.96</v>
      </c>
      <c r="F1108" s="133">
        <f t="shared" si="17"/>
        <v>0</v>
      </c>
      <c r="G1108" s="107">
        <v>49807.66</v>
      </c>
      <c r="H1108" s="105"/>
      <c r="I1108" s="72" t="s">
        <v>770</v>
      </c>
      <c r="J1108" s="105"/>
      <c r="K1108" s="147">
        <v>1</v>
      </c>
      <c r="L1108" s="135">
        <v>0.8</v>
      </c>
      <c r="M1108" s="72" t="s">
        <v>2156</v>
      </c>
    </row>
    <row r="1109" spans="1:13" ht="15" customHeight="1">
      <c r="A1109" s="68" t="s">
        <v>1893</v>
      </c>
      <c r="B1109" s="109" t="s">
        <v>309</v>
      </c>
      <c r="C1109" s="103"/>
      <c r="D1109" s="142">
        <v>3.7376999999999998</v>
      </c>
      <c r="E1109" s="140">
        <v>8.4499999999999993</v>
      </c>
      <c r="F1109" s="133">
        <f t="shared" si="17"/>
        <v>0</v>
      </c>
      <c r="G1109" s="107">
        <v>95692.95</v>
      </c>
      <c r="H1109" s="105"/>
      <c r="I1109" s="72" t="s">
        <v>770</v>
      </c>
      <c r="J1109" s="105"/>
      <c r="K1109" s="147">
        <v>1</v>
      </c>
      <c r="L1109" s="135">
        <v>0.8</v>
      </c>
      <c r="M1109" s="72" t="s">
        <v>2156</v>
      </c>
    </row>
    <row r="1110" spans="1:13" ht="15" customHeight="1">
      <c r="A1110" s="68" t="s">
        <v>1894</v>
      </c>
      <c r="B1110" s="109" t="s">
        <v>309</v>
      </c>
      <c r="C1110" s="103"/>
      <c r="D1110" s="142">
        <v>10.418699999999999</v>
      </c>
      <c r="E1110" s="140">
        <v>20.56</v>
      </c>
      <c r="F1110" s="133">
        <f t="shared" si="17"/>
        <v>0</v>
      </c>
      <c r="G1110" s="107">
        <v>292071.95</v>
      </c>
      <c r="H1110" s="105"/>
      <c r="I1110" s="72" t="s">
        <v>770</v>
      </c>
      <c r="J1110" s="105"/>
      <c r="K1110" s="147">
        <v>1</v>
      </c>
      <c r="L1110" s="135">
        <v>0.8</v>
      </c>
      <c r="M1110" s="72" t="s">
        <v>2156</v>
      </c>
    </row>
    <row r="1111" spans="1:13" s="66" customFormat="1" ht="15" customHeight="1">
      <c r="A1111" s="68" t="s">
        <v>1895</v>
      </c>
      <c r="B1111" s="109" t="s">
        <v>123</v>
      </c>
      <c r="C1111" s="103"/>
      <c r="D1111" s="142">
        <v>1.4522999999999999</v>
      </c>
      <c r="E1111" s="140">
        <v>3.46</v>
      </c>
      <c r="F1111" s="133">
        <f t="shared" ref="F1111:F1174" si="18">IF(I1111="Mental Health and Substance Abuse",ROUND(E1111,0),0)</f>
        <v>0</v>
      </c>
      <c r="G1111" s="107">
        <v>41280.82</v>
      </c>
      <c r="H1111" s="105"/>
      <c r="I1111" s="72" t="s">
        <v>774</v>
      </c>
      <c r="J1111" s="105"/>
      <c r="K1111" s="147">
        <v>1</v>
      </c>
      <c r="L1111" s="135">
        <v>0.8</v>
      </c>
      <c r="M1111" s="72" t="s">
        <v>2156</v>
      </c>
    </row>
    <row r="1112" spans="1:13" ht="15" customHeight="1">
      <c r="A1112" s="68" t="s">
        <v>1896</v>
      </c>
      <c r="B1112" s="109" t="s">
        <v>123</v>
      </c>
      <c r="C1112" s="103"/>
      <c r="D1112" s="142">
        <v>3.5162</v>
      </c>
      <c r="E1112" s="140">
        <v>6.11</v>
      </c>
      <c r="F1112" s="133">
        <f t="shared" si="18"/>
        <v>0</v>
      </c>
      <c r="G1112" s="107">
        <v>103663.83</v>
      </c>
      <c r="H1112" s="105"/>
      <c r="I1112" s="72" t="s">
        <v>774</v>
      </c>
      <c r="J1112" s="105"/>
      <c r="K1112" s="147">
        <v>1</v>
      </c>
      <c r="L1112" s="135">
        <v>0.8</v>
      </c>
      <c r="M1112" s="72" t="s">
        <v>2156</v>
      </c>
    </row>
    <row r="1113" spans="1:13" ht="15" customHeight="1">
      <c r="A1113" s="68" t="s">
        <v>1897</v>
      </c>
      <c r="B1113" s="109" t="s">
        <v>123</v>
      </c>
      <c r="C1113" s="103"/>
      <c r="D1113" s="142">
        <v>5.9726999999999997</v>
      </c>
      <c r="E1113" s="140">
        <v>12.3</v>
      </c>
      <c r="F1113" s="133">
        <f t="shared" si="18"/>
        <v>0</v>
      </c>
      <c r="G1113" s="107">
        <v>158351.76999999999</v>
      </c>
      <c r="H1113" s="105"/>
      <c r="I1113" s="72" t="s">
        <v>774</v>
      </c>
      <c r="J1113" s="105"/>
      <c r="K1113" s="147">
        <v>1</v>
      </c>
      <c r="L1113" s="135">
        <v>0.8</v>
      </c>
      <c r="M1113" s="72" t="s">
        <v>2156</v>
      </c>
    </row>
    <row r="1114" spans="1:13" ht="15" customHeight="1">
      <c r="A1114" s="68" t="s">
        <v>1898</v>
      </c>
      <c r="B1114" s="109" t="s">
        <v>123</v>
      </c>
      <c r="C1114" s="103"/>
      <c r="D1114" s="142">
        <v>8.7309000000000001</v>
      </c>
      <c r="E1114" s="140">
        <v>16.28</v>
      </c>
      <c r="F1114" s="133">
        <f t="shared" si="18"/>
        <v>0</v>
      </c>
      <c r="G1114" s="107">
        <v>227609.69</v>
      </c>
      <c r="H1114" s="105"/>
      <c r="I1114" s="72" t="s">
        <v>774</v>
      </c>
      <c r="J1114" s="105"/>
      <c r="K1114" s="147">
        <v>1</v>
      </c>
      <c r="L1114" s="135">
        <v>0.8</v>
      </c>
      <c r="M1114" s="72" t="s">
        <v>2156</v>
      </c>
    </row>
    <row r="1115" spans="1:13" s="66" customFormat="1" ht="15" customHeight="1">
      <c r="A1115" s="68" t="s">
        <v>1899</v>
      </c>
      <c r="B1115" s="109" t="s">
        <v>310</v>
      </c>
      <c r="C1115" s="103"/>
      <c r="D1115" s="142">
        <v>1.3314999999999999</v>
      </c>
      <c r="E1115" s="140">
        <v>2.86</v>
      </c>
      <c r="F1115" s="133">
        <f t="shared" si="18"/>
        <v>0</v>
      </c>
      <c r="G1115" s="107">
        <v>33252.19</v>
      </c>
      <c r="H1115" s="105"/>
      <c r="I1115" s="72" t="s">
        <v>774</v>
      </c>
      <c r="J1115" s="105"/>
      <c r="K1115" s="147">
        <v>1</v>
      </c>
      <c r="L1115" s="135">
        <v>0.8</v>
      </c>
      <c r="M1115" s="72" t="s">
        <v>2156</v>
      </c>
    </row>
    <row r="1116" spans="1:13" ht="15" customHeight="1">
      <c r="A1116" s="68" t="s">
        <v>1900</v>
      </c>
      <c r="B1116" s="109" t="s">
        <v>310</v>
      </c>
      <c r="C1116" s="103"/>
      <c r="D1116" s="142">
        <v>1.7101</v>
      </c>
      <c r="E1116" s="140">
        <v>3.86</v>
      </c>
      <c r="F1116" s="133">
        <f t="shared" si="18"/>
        <v>0</v>
      </c>
      <c r="G1116" s="107">
        <v>50831.35</v>
      </c>
      <c r="H1116" s="105"/>
      <c r="I1116" s="72" t="s">
        <v>774</v>
      </c>
      <c r="J1116" s="105"/>
      <c r="K1116" s="147">
        <v>1</v>
      </c>
      <c r="L1116" s="135">
        <v>0.8</v>
      </c>
      <c r="M1116" s="72" t="s">
        <v>2156</v>
      </c>
    </row>
    <row r="1117" spans="1:13" ht="15" customHeight="1">
      <c r="A1117" s="68" t="s">
        <v>1901</v>
      </c>
      <c r="B1117" s="109" t="s">
        <v>310</v>
      </c>
      <c r="C1117" s="103"/>
      <c r="D1117" s="142">
        <v>2.5882999999999998</v>
      </c>
      <c r="E1117" s="140">
        <v>7.22</v>
      </c>
      <c r="F1117" s="133">
        <f t="shared" si="18"/>
        <v>0</v>
      </c>
      <c r="G1117" s="107">
        <v>61344.160000000003</v>
      </c>
      <c r="H1117" s="105"/>
      <c r="I1117" s="72" t="s">
        <v>774</v>
      </c>
      <c r="J1117" s="105"/>
      <c r="K1117" s="147">
        <v>1</v>
      </c>
      <c r="L1117" s="135">
        <v>0.8</v>
      </c>
      <c r="M1117" s="72" t="s">
        <v>2156</v>
      </c>
    </row>
    <row r="1118" spans="1:13" ht="15" customHeight="1">
      <c r="A1118" s="68" t="s">
        <v>1902</v>
      </c>
      <c r="B1118" s="109" t="s">
        <v>310</v>
      </c>
      <c r="C1118" s="103"/>
      <c r="D1118" s="142">
        <v>5.0015000000000001</v>
      </c>
      <c r="E1118" s="140">
        <v>9.93</v>
      </c>
      <c r="F1118" s="133">
        <f t="shared" si="18"/>
        <v>0</v>
      </c>
      <c r="G1118" s="107">
        <v>158968.64000000001</v>
      </c>
      <c r="H1118" s="105"/>
      <c r="I1118" s="72" t="s">
        <v>774</v>
      </c>
      <c r="J1118" s="105"/>
      <c r="K1118" s="147">
        <v>1</v>
      </c>
      <c r="L1118" s="135">
        <v>0.8</v>
      </c>
      <c r="M1118" s="72" t="s">
        <v>2156</v>
      </c>
    </row>
    <row r="1119" spans="1:13" s="66" customFormat="1" ht="15" customHeight="1">
      <c r="A1119" s="68" t="s">
        <v>1903</v>
      </c>
      <c r="B1119" s="109" t="s">
        <v>124</v>
      </c>
      <c r="C1119" s="103"/>
      <c r="D1119" s="142">
        <v>0.84809999999999997</v>
      </c>
      <c r="E1119" s="140">
        <v>2.95</v>
      </c>
      <c r="F1119" s="133">
        <f t="shared" si="18"/>
        <v>0</v>
      </c>
      <c r="G1119" s="107">
        <v>30000</v>
      </c>
      <c r="H1119" s="105"/>
      <c r="I1119" s="72" t="s">
        <v>794</v>
      </c>
      <c r="J1119" s="105"/>
      <c r="K1119" s="147">
        <v>1</v>
      </c>
      <c r="L1119" s="135">
        <v>0.8</v>
      </c>
      <c r="M1119" s="72" t="s">
        <v>2156</v>
      </c>
    </row>
    <row r="1120" spans="1:13" ht="15" customHeight="1">
      <c r="A1120" s="68" t="s">
        <v>1904</v>
      </c>
      <c r="B1120" s="109" t="s">
        <v>124</v>
      </c>
      <c r="C1120" s="103"/>
      <c r="D1120" s="142">
        <v>1.7222999999999999</v>
      </c>
      <c r="E1120" s="140">
        <v>4.62</v>
      </c>
      <c r="F1120" s="133">
        <f t="shared" si="18"/>
        <v>0</v>
      </c>
      <c r="G1120" s="107">
        <v>38587.31</v>
      </c>
      <c r="H1120" s="105"/>
      <c r="I1120" s="72" t="s">
        <v>794</v>
      </c>
      <c r="J1120" s="105"/>
      <c r="K1120" s="147">
        <v>1</v>
      </c>
      <c r="L1120" s="135">
        <v>0.8</v>
      </c>
      <c r="M1120" s="72" t="s">
        <v>2156</v>
      </c>
    </row>
    <row r="1121" spans="1:13" ht="15" customHeight="1">
      <c r="A1121" s="68" t="s">
        <v>1905</v>
      </c>
      <c r="B1121" s="109" t="s">
        <v>124</v>
      </c>
      <c r="C1121" s="103"/>
      <c r="D1121" s="142">
        <v>2.9853999999999998</v>
      </c>
      <c r="E1121" s="140">
        <v>6.99</v>
      </c>
      <c r="F1121" s="133">
        <f t="shared" si="18"/>
        <v>0</v>
      </c>
      <c r="G1121" s="107">
        <v>64661.15</v>
      </c>
      <c r="H1121" s="105"/>
      <c r="I1121" s="72" t="s">
        <v>794</v>
      </c>
      <c r="J1121" s="105"/>
      <c r="K1121" s="147">
        <v>1</v>
      </c>
      <c r="L1121" s="135">
        <v>0.8</v>
      </c>
      <c r="M1121" s="72" t="s">
        <v>2156</v>
      </c>
    </row>
    <row r="1122" spans="1:13" ht="15" customHeight="1">
      <c r="A1122" s="68" t="s">
        <v>1906</v>
      </c>
      <c r="B1122" s="109" t="s">
        <v>124</v>
      </c>
      <c r="C1122" s="103"/>
      <c r="D1122" s="142">
        <v>3.5836999999999999</v>
      </c>
      <c r="E1122" s="140">
        <v>10.97</v>
      </c>
      <c r="F1122" s="133">
        <f t="shared" si="18"/>
        <v>0</v>
      </c>
      <c r="G1122" s="107">
        <v>79786.820000000007</v>
      </c>
      <c r="H1122" s="105"/>
      <c r="I1122" s="72" t="s">
        <v>794</v>
      </c>
      <c r="J1122" s="105"/>
      <c r="K1122" s="147">
        <v>1</v>
      </c>
      <c r="L1122" s="135">
        <v>0.8</v>
      </c>
      <c r="M1122" s="72" t="s">
        <v>2156</v>
      </c>
    </row>
    <row r="1123" spans="1:13" s="66" customFormat="1" ht="15" customHeight="1">
      <c r="A1123" s="68" t="s">
        <v>1907</v>
      </c>
      <c r="B1123" s="109" t="s">
        <v>311</v>
      </c>
      <c r="C1123" s="103"/>
      <c r="D1123" s="142">
        <v>0.80359999999999998</v>
      </c>
      <c r="E1123" s="140">
        <v>1.92</v>
      </c>
      <c r="F1123" s="133">
        <f t="shared" si="18"/>
        <v>0</v>
      </c>
      <c r="G1123" s="107">
        <v>30000</v>
      </c>
      <c r="H1123" s="105"/>
      <c r="I1123" s="72" t="s">
        <v>774</v>
      </c>
      <c r="J1123" s="105"/>
      <c r="K1123" s="147">
        <v>1</v>
      </c>
      <c r="L1123" s="135">
        <v>0.8</v>
      </c>
      <c r="M1123" s="72" t="s">
        <v>2156</v>
      </c>
    </row>
    <row r="1124" spans="1:13" ht="15" customHeight="1">
      <c r="A1124" s="68" t="s">
        <v>1908</v>
      </c>
      <c r="B1124" s="109" t="s">
        <v>311</v>
      </c>
      <c r="C1124" s="103"/>
      <c r="D1124" s="142">
        <v>1.1201000000000001</v>
      </c>
      <c r="E1124" s="140">
        <v>3.27</v>
      </c>
      <c r="F1124" s="133">
        <f t="shared" si="18"/>
        <v>0</v>
      </c>
      <c r="G1124" s="107">
        <v>30000</v>
      </c>
      <c r="H1124" s="105"/>
      <c r="I1124" s="72" t="s">
        <v>774</v>
      </c>
      <c r="J1124" s="105"/>
      <c r="K1124" s="147">
        <v>1</v>
      </c>
      <c r="L1124" s="135">
        <v>0.8</v>
      </c>
      <c r="M1124" s="72" t="s">
        <v>2156</v>
      </c>
    </row>
    <row r="1125" spans="1:13" ht="15" customHeight="1">
      <c r="A1125" s="68" t="s">
        <v>1909</v>
      </c>
      <c r="B1125" s="109" t="s">
        <v>311</v>
      </c>
      <c r="C1125" s="103"/>
      <c r="D1125" s="142">
        <v>1.5527</v>
      </c>
      <c r="E1125" s="140">
        <v>4.4400000000000004</v>
      </c>
      <c r="F1125" s="133">
        <f t="shared" si="18"/>
        <v>0</v>
      </c>
      <c r="G1125" s="107">
        <v>42364.24</v>
      </c>
      <c r="H1125" s="105"/>
      <c r="I1125" s="72" t="s">
        <v>774</v>
      </c>
      <c r="J1125" s="105"/>
      <c r="K1125" s="147">
        <v>1</v>
      </c>
      <c r="L1125" s="135">
        <v>0.8</v>
      </c>
      <c r="M1125" s="72" t="s">
        <v>2156</v>
      </c>
    </row>
    <row r="1126" spans="1:13" ht="15" customHeight="1">
      <c r="A1126" s="68" t="s">
        <v>1910</v>
      </c>
      <c r="B1126" s="109" t="s">
        <v>311</v>
      </c>
      <c r="C1126" s="103"/>
      <c r="D1126" s="142">
        <v>3.0405000000000002</v>
      </c>
      <c r="E1126" s="140">
        <v>7.7</v>
      </c>
      <c r="F1126" s="133">
        <f t="shared" si="18"/>
        <v>0</v>
      </c>
      <c r="G1126" s="107">
        <v>92676.99</v>
      </c>
      <c r="H1126" s="105"/>
      <c r="I1126" s="72" t="s">
        <v>774</v>
      </c>
      <c r="J1126" s="105"/>
      <c r="K1126" s="147">
        <v>1</v>
      </c>
      <c r="L1126" s="135">
        <v>0.8</v>
      </c>
      <c r="M1126" s="72" t="s">
        <v>2156</v>
      </c>
    </row>
    <row r="1127" spans="1:13" s="66" customFormat="1" ht="15" customHeight="1">
      <c r="A1127" s="68" t="s">
        <v>1911</v>
      </c>
      <c r="B1127" s="109" t="s">
        <v>125</v>
      </c>
      <c r="C1127" s="103"/>
      <c r="D1127" s="142">
        <v>0.45500000000000002</v>
      </c>
      <c r="E1127" s="140">
        <v>2.6</v>
      </c>
      <c r="F1127" s="133">
        <f t="shared" si="18"/>
        <v>0</v>
      </c>
      <c r="G1127" s="107">
        <v>30000</v>
      </c>
      <c r="H1127" s="105"/>
      <c r="I1127" s="72" t="s">
        <v>774</v>
      </c>
      <c r="J1127" s="105"/>
      <c r="K1127" s="147">
        <v>1</v>
      </c>
      <c r="L1127" s="135">
        <v>0.8</v>
      </c>
      <c r="M1127" s="72" t="s">
        <v>2156</v>
      </c>
    </row>
    <row r="1128" spans="1:13" ht="15" customHeight="1">
      <c r="A1128" s="68" t="s">
        <v>1912</v>
      </c>
      <c r="B1128" s="109" t="s">
        <v>125</v>
      </c>
      <c r="C1128" s="103"/>
      <c r="D1128" s="142">
        <v>1.1008</v>
      </c>
      <c r="E1128" s="140">
        <v>3.28</v>
      </c>
      <c r="F1128" s="133">
        <f t="shared" si="18"/>
        <v>0</v>
      </c>
      <c r="G1128" s="107">
        <v>41384.589999999997</v>
      </c>
      <c r="H1128" s="105"/>
      <c r="I1128" s="72" t="s">
        <v>774</v>
      </c>
      <c r="J1128" s="105"/>
      <c r="K1128" s="147">
        <v>1</v>
      </c>
      <c r="L1128" s="135">
        <v>0.8</v>
      </c>
      <c r="M1128" s="72" t="s">
        <v>2156</v>
      </c>
    </row>
    <row r="1129" spans="1:13" ht="15" customHeight="1">
      <c r="A1129" s="68" t="s">
        <v>1913</v>
      </c>
      <c r="B1129" s="109" t="s">
        <v>125</v>
      </c>
      <c r="C1129" s="103"/>
      <c r="D1129" s="142">
        <v>4.1993</v>
      </c>
      <c r="E1129" s="140">
        <v>8.7200000000000006</v>
      </c>
      <c r="F1129" s="133">
        <f t="shared" si="18"/>
        <v>0</v>
      </c>
      <c r="G1129" s="107">
        <v>136901.1</v>
      </c>
      <c r="H1129" s="105"/>
      <c r="I1129" s="72" t="s">
        <v>774</v>
      </c>
      <c r="J1129" s="105"/>
      <c r="K1129" s="147">
        <v>1</v>
      </c>
      <c r="L1129" s="135">
        <v>0.8</v>
      </c>
      <c r="M1129" s="72" t="s">
        <v>2156</v>
      </c>
    </row>
    <row r="1130" spans="1:13" ht="15" customHeight="1">
      <c r="A1130" s="68" t="s">
        <v>1914</v>
      </c>
      <c r="B1130" s="109" t="s">
        <v>125</v>
      </c>
      <c r="C1130" s="103"/>
      <c r="D1130" s="142">
        <v>8.6595999999999993</v>
      </c>
      <c r="E1130" s="140">
        <v>16.579999999999998</v>
      </c>
      <c r="F1130" s="133">
        <f t="shared" si="18"/>
        <v>0</v>
      </c>
      <c r="G1130" s="107">
        <v>253998.07</v>
      </c>
      <c r="H1130" s="105"/>
      <c r="I1130" s="72" t="s">
        <v>774</v>
      </c>
      <c r="J1130" s="105"/>
      <c r="K1130" s="147">
        <v>1</v>
      </c>
      <c r="L1130" s="135">
        <v>0.8</v>
      </c>
      <c r="M1130" s="72" t="s">
        <v>2156</v>
      </c>
    </row>
    <row r="1131" spans="1:13" s="66" customFormat="1" ht="15" customHeight="1">
      <c r="A1131" s="68" t="s">
        <v>1915</v>
      </c>
      <c r="B1131" s="109" t="s">
        <v>126</v>
      </c>
      <c r="C1131" s="103"/>
      <c r="D1131" s="142">
        <v>0.85340000000000005</v>
      </c>
      <c r="E1131" s="140">
        <v>3.05</v>
      </c>
      <c r="F1131" s="133">
        <f t="shared" si="18"/>
        <v>0</v>
      </c>
      <c r="G1131" s="107">
        <v>30000</v>
      </c>
      <c r="H1131" s="105"/>
      <c r="I1131" s="72" t="s">
        <v>774</v>
      </c>
      <c r="J1131" s="105"/>
      <c r="K1131" s="147">
        <v>1</v>
      </c>
      <c r="L1131" s="135">
        <v>0.8</v>
      </c>
      <c r="M1131" s="72" t="s">
        <v>2156</v>
      </c>
    </row>
    <row r="1132" spans="1:13" ht="15" customHeight="1">
      <c r="A1132" s="68" t="s">
        <v>1916</v>
      </c>
      <c r="B1132" s="109" t="s">
        <v>126</v>
      </c>
      <c r="C1132" s="103"/>
      <c r="D1132" s="142">
        <v>1.0803</v>
      </c>
      <c r="E1132" s="140">
        <v>3.25</v>
      </c>
      <c r="F1132" s="133">
        <f t="shared" si="18"/>
        <v>0</v>
      </c>
      <c r="G1132" s="107">
        <v>30000</v>
      </c>
      <c r="H1132" s="105"/>
      <c r="I1132" s="72" t="s">
        <v>774</v>
      </c>
      <c r="J1132" s="105"/>
      <c r="K1132" s="147">
        <v>1</v>
      </c>
      <c r="L1132" s="135">
        <v>0.8</v>
      </c>
      <c r="M1132" s="72" t="s">
        <v>2156</v>
      </c>
    </row>
    <row r="1133" spans="1:13" ht="15" customHeight="1">
      <c r="A1133" s="68" t="s">
        <v>1917</v>
      </c>
      <c r="B1133" s="109" t="s">
        <v>126</v>
      </c>
      <c r="C1133" s="103"/>
      <c r="D1133" s="142">
        <v>1.6214999999999999</v>
      </c>
      <c r="E1133" s="140">
        <v>3.79</v>
      </c>
      <c r="F1133" s="133">
        <f t="shared" si="18"/>
        <v>0</v>
      </c>
      <c r="G1133" s="107">
        <v>109654.67</v>
      </c>
      <c r="H1133" s="105"/>
      <c r="I1133" s="72" t="s">
        <v>774</v>
      </c>
      <c r="J1133" s="105"/>
      <c r="K1133" s="147">
        <v>1</v>
      </c>
      <c r="L1133" s="135">
        <v>0.8</v>
      </c>
      <c r="M1133" s="72" t="s">
        <v>2156</v>
      </c>
    </row>
    <row r="1134" spans="1:13" ht="15" customHeight="1">
      <c r="A1134" s="68" t="s">
        <v>1918</v>
      </c>
      <c r="B1134" s="109" t="s">
        <v>126</v>
      </c>
      <c r="C1134" s="103"/>
      <c r="D1134" s="142">
        <v>4.0084</v>
      </c>
      <c r="E1134" s="140">
        <v>7.8</v>
      </c>
      <c r="F1134" s="133">
        <f t="shared" si="18"/>
        <v>0</v>
      </c>
      <c r="G1134" s="107">
        <v>120650.13</v>
      </c>
      <c r="H1134" s="105"/>
      <c r="I1134" s="72" t="s">
        <v>774</v>
      </c>
      <c r="J1134" s="105"/>
      <c r="K1134" s="147">
        <v>1</v>
      </c>
      <c r="L1134" s="135">
        <v>0.8</v>
      </c>
      <c r="M1134" s="72" t="s">
        <v>2156</v>
      </c>
    </row>
    <row r="1135" spans="1:13" s="66" customFormat="1" ht="15" customHeight="1">
      <c r="A1135" s="68" t="s">
        <v>1919</v>
      </c>
      <c r="B1135" s="109" t="s">
        <v>312</v>
      </c>
      <c r="C1135" s="103"/>
      <c r="D1135" s="142">
        <v>1.0258</v>
      </c>
      <c r="E1135" s="140">
        <v>3.45</v>
      </c>
      <c r="F1135" s="133">
        <f t="shared" si="18"/>
        <v>0</v>
      </c>
      <c r="G1135" s="107">
        <v>30000</v>
      </c>
      <c r="H1135" s="105"/>
      <c r="I1135" s="72" t="s">
        <v>770</v>
      </c>
      <c r="J1135" s="105"/>
      <c r="K1135" s="147">
        <v>1</v>
      </c>
      <c r="L1135" s="135">
        <v>0.8</v>
      </c>
      <c r="M1135" s="72" t="s">
        <v>2156</v>
      </c>
    </row>
    <row r="1136" spans="1:13" ht="15" customHeight="1">
      <c r="A1136" s="68" t="s">
        <v>1920</v>
      </c>
      <c r="B1136" s="109" t="s">
        <v>312</v>
      </c>
      <c r="C1136" s="103"/>
      <c r="D1136" s="142">
        <v>2.1848000000000001</v>
      </c>
      <c r="E1136" s="140">
        <v>6.64</v>
      </c>
      <c r="F1136" s="133">
        <f t="shared" si="18"/>
        <v>0</v>
      </c>
      <c r="G1136" s="107">
        <v>58719.7</v>
      </c>
      <c r="H1136" s="105"/>
      <c r="I1136" s="72" t="s">
        <v>770</v>
      </c>
      <c r="J1136" s="105"/>
      <c r="K1136" s="147">
        <v>1</v>
      </c>
      <c r="L1136" s="135">
        <v>0.8</v>
      </c>
      <c r="M1136" s="72" t="s">
        <v>2156</v>
      </c>
    </row>
    <row r="1137" spans="1:13" ht="15" customHeight="1">
      <c r="A1137" s="68" t="s">
        <v>1921</v>
      </c>
      <c r="B1137" s="109" t="s">
        <v>312</v>
      </c>
      <c r="C1137" s="103"/>
      <c r="D1137" s="142">
        <v>3.2414999999999998</v>
      </c>
      <c r="E1137" s="140">
        <v>9.8699999999999992</v>
      </c>
      <c r="F1137" s="133">
        <f t="shared" si="18"/>
        <v>0</v>
      </c>
      <c r="G1137" s="107">
        <v>79018.89</v>
      </c>
      <c r="H1137" s="105"/>
      <c r="I1137" s="72" t="s">
        <v>770</v>
      </c>
      <c r="J1137" s="105"/>
      <c r="K1137" s="147">
        <v>1</v>
      </c>
      <c r="L1137" s="135">
        <v>0.8</v>
      </c>
      <c r="M1137" s="72" t="s">
        <v>2156</v>
      </c>
    </row>
    <row r="1138" spans="1:13" ht="15" customHeight="1">
      <c r="A1138" s="68" t="s">
        <v>1922</v>
      </c>
      <c r="B1138" s="109" t="s">
        <v>312</v>
      </c>
      <c r="C1138" s="103"/>
      <c r="D1138" s="142">
        <v>7.1616999999999997</v>
      </c>
      <c r="E1138" s="140">
        <v>15.24</v>
      </c>
      <c r="F1138" s="133">
        <f t="shared" si="18"/>
        <v>0</v>
      </c>
      <c r="G1138" s="107">
        <v>225019.99</v>
      </c>
      <c r="H1138" s="105"/>
      <c r="I1138" s="72" t="s">
        <v>770</v>
      </c>
      <c r="J1138" s="105"/>
      <c r="K1138" s="147">
        <v>1</v>
      </c>
      <c r="L1138" s="135">
        <v>0.8</v>
      </c>
      <c r="M1138" s="72" t="s">
        <v>2156</v>
      </c>
    </row>
    <row r="1139" spans="1:13" s="66" customFormat="1" ht="15" customHeight="1">
      <c r="A1139" s="68" t="s">
        <v>1923</v>
      </c>
      <c r="B1139" s="109" t="s">
        <v>313</v>
      </c>
      <c r="C1139" s="103"/>
      <c r="D1139" s="142">
        <v>1.0593999999999999</v>
      </c>
      <c r="E1139" s="140">
        <v>3.01</v>
      </c>
      <c r="F1139" s="133">
        <f t="shared" si="18"/>
        <v>0</v>
      </c>
      <c r="G1139" s="107">
        <v>30000</v>
      </c>
      <c r="H1139" s="105"/>
      <c r="I1139" s="72" t="s">
        <v>770</v>
      </c>
      <c r="J1139" s="105"/>
      <c r="K1139" s="147">
        <v>1</v>
      </c>
      <c r="L1139" s="135">
        <v>0.8</v>
      </c>
      <c r="M1139" s="72" t="s">
        <v>2156</v>
      </c>
    </row>
    <row r="1140" spans="1:13" ht="15" customHeight="1">
      <c r="A1140" s="68" t="s">
        <v>1924</v>
      </c>
      <c r="B1140" s="109" t="s">
        <v>313</v>
      </c>
      <c r="C1140" s="103"/>
      <c r="D1140" s="142">
        <v>1.3886000000000001</v>
      </c>
      <c r="E1140" s="140">
        <v>5.53</v>
      </c>
      <c r="F1140" s="133">
        <f t="shared" si="18"/>
        <v>0</v>
      </c>
      <c r="G1140" s="107">
        <v>44148.07</v>
      </c>
      <c r="H1140" s="105"/>
      <c r="I1140" s="72" t="s">
        <v>770</v>
      </c>
      <c r="J1140" s="105"/>
      <c r="K1140" s="147">
        <v>1</v>
      </c>
      <c r="L1140" s="135">
        <v>0.8</v>
      </c>
      <c r="M1140" s="72" t="s">
        <v>2156</v>
      </c>
    </row>
    <row r="1141" spans="1:13" ht="15" customHeight="1">
      <c r="A1141" s="68" t="s">
        <v>1925</v>
      </c>
      <c r="B1141" s="109" t="s">
        <v>313</v>
      </c>
      <c r="C1141" s="103"/>
      <c r="D1141" s="142">
        <v>2.6074999999999999</v>
      </c>
      <c r="E1141" s="140">
        <v>9.6199999999999992</v>
      </c>
      <c r="F1141" s="133">
        <f t="shared" si="18"/>
        <v>0</v>
      </c>
      <c r="G1141" s="107">
        <v>59467.69</v>
      </c>
      <c r="H1141" s="105"/>
      <c r="I1141" s="72" t="s">
        <v>770</v>
      </c>
      <c r="J1141" s="105"/>
      <c r="K1141" s="147">
        <v>1</v>
      </c>
      <c r="L1141" s="135">
        <v>0.8</v>
      </c>
      <c r="M1141" s="72" t="s">
        <v>2156</v>
      </c>
    </row>
    <row r="1142" spans="1:13" ht="15" customHeight="1">
      <c r="A1142" s="68" t="s">
        <v>1926</v>
      </c>
      <c r="B1142" s="109" t="s">
        <v>313</v>
      </c>
      <c r="C1142" s="103"/>
      <c r="D1142" s="142">
        <v>6.4607999999999999</v>
      </c>
      <c r="E1142" s="140">
        <v>13.42</v>
      </c>
      <c r="F1142" s="133">
        <f t="shared" si="18"/>
        <v>0</v>
      </c>
      <c r="G1142" s="107">
        <v>228812.39</v>
      </c>
      <c r="H1142" s="105"/>
      <c r="I1142" s="72" t="s">
        <v>770</v>
      </c>
      <c r="J1142" s="105"/>
      <c r="K1142" s="147">
        <v>1</v>
      </c>
      <c r="L1142" s="135">
        <v>0.8</v>
      </c>
      <c r="M1142" s="72" t="s">
        <v>2156</v>
      </c>
    </row>
    <row r="1143" spans="1:13" s="66" customFormat="1" ht="15" customHeight="1">
      <c r="A1143" s="68" t="s">
        <v>1927</v>
      </c>
      <c r="B1143" s="109" t="s">
        <v>314</v>
      </c>
      <c r="C1143" s="103"/>
      <c r="D1143" s="142">
        <v>0.58579999999999999</v>
      </c>
      <c r="E1143" s="140">
        <v>2.4500000000000002</v>
      </c>
      <c r="F1143" s="133">
        <f t="shared" si="18"/>
        <v>0</v>
      </c>
      <c r="G1143" s="107">
        <v>30000</v>
      </c>
      <c r="H1143" s="105"/>
      <c r="I1143" s="72" t="s">
        <v>2216</v>
      </c>
      <c r="J1143" s="105"/>
      <c r="K1143" s="72">
        <v>1.31</v>
      </c>
      <c r="L1143" s="135">
        <v>0.8</v>
      </c>
      <c r="M1143" s="72" t="s">
        <v>2156</v>
      </c>
    </row>
    <row r="1144" spans="1:13" ht="15" customHeight="1">
      <c r="A1144" s="68" t="s">
        <v>1928</v>
      </c>
      <c r="B1144" s="109" t="s">
        <v>314</v>
      </c>
      <c r="C1144" s="103"/>
      <c r="D1144" s="142">
        <v>0.86509999999999998</v>
      </c>
      <c r="E1144" s="140">
        <v>3.21</v>
      </c>
      <c r="F1144" s="133">
        <f t="shared" si="18"/>
        <v>0</v>
      </c>
      <c r="G1144" s="107">
        <v>30000</v>
      </c>
      <c r="H1144" s="105"/>
      <c r="I1144" s="72" t="s">
        <v>2216</v>
      </c>
      <c r="J1144" s="105"/>
      <c r="K1144" s="72">
        <v>1.31</v>
      </c>
      <c r="L1144" s="135">
        <v>0.8</v>
      </c>
      <c r="M1144" s="72" t="s">
        <v>2156</v>
      </c>
    </row>
    <row r="1145" spans="1:13" ht="15" customHeight="1">
      <c r="A1145" s="68" t="s">
        <v>1929</v>
      </c>
      <c r="B1145" s="109" t="s">
        <v>314</v>
      </c>
      <c r="C1145" s="103"/>
      <c r="D1145" s="142">
        <v>1.6637</v>
      </c>
      <c r="E1145" s="140">
        <v>5.04</v>
      </c>
      <c r="F1145" s="133">
        <f t="shared" si="18"/>
        <v>0</v>
      </c>
      <c r="G1145" s="107">
        <v>46011.16</v>
      </c>
      <c r="H1145" s="105"/>
      <c r="I1145" s="72" t="s">
        <v>2216</v>
      </c>
      <c r="J1145" s="105"/>
      <c r="K1145" s="72">
        <v>1.31</v>
      </c>
      <c r="L1145" s="135">
        <v>0.8</v>
      </c>
      <c r="M1145" s="72" t="s">
        <v>2156</v>
      </c>
    </row>
    <row r="1146" spans="1:13" ht="15" customHeight="1">
      <c r="A1146" s="68" t="s">
        <v>31</v>
      </c>
      <c r="B1146" s="109" t="s">
        <v>314</v>
      </c>
      <c r="C1146" s="103"/>
      <c r="D1146" s="142">
        <v>3.5131999999999999</v>
      </c>
      <c r="E1146" s="140">
        <v>7.93</v>
      </c>
      <c r="F1146" s="133">
        <f t="shared" si="18"/>
        <v>0</v>
      </c>
      <c r="G1146" s="107">
        <v>103076.9</v>
      </c>
      <c r="H1146" s="105"/>
      <c r="I1146" s="72" t="s">
        <v>2216</v>
      </c>
      <c r="J1146" s="105"/>
      <c r="K1146" s="72">
        <v>1.31</v>
      </c>
      <c r="L1146" s="135">
        <v>0.8</v>
      </c>
      <c r="M1146" s="72" t="s">
        <v>2156</v>
      </c>
    </row>
    <row r="1147" spans="1:13" s="66" customFormat="1" ht="15" customHeight="1">
      <c r="A1147" s="68" t="s">
        <v>1930</v>
      </c>
      <c r="B1147" s="109" t="s">
        <v>127</v>
      </c>
      <c r="C1147" s="103"/>
      <c r="D1147" s="142">
        <v>0.60899999999999999</v>
      </c>
      <c r="E1147" s="140">
        <v>2.4900000000000002</v>
      </c>
      <c r="F1147" s="133">
        <f t="shared" si="18"/>
        <v>0</v>
      </c>
      <c r="G1147" s="107">
        <v>30000</v>
      </c>
      <c r="H1147" s="105"/>
      <c r="I1147" s="72" t="s">
        <v>2216</v>
      </c>
      <c r="J1147" s="105"/>
      <c r="K1147" s="72">
        <v>1.31</v>
      </c>
      <c r="L1147" s="135">
        <v>0.8</v>
      </c>
      <c r="M1147" s="72" t="s">
        <v>2156</v>
      </c>
    </row>
    <row r="1148" spans="1:13" ht="15" customHeight="1">
      <c r="A1148" s="68" t="s">
        <v>1931</v>
      </c>
      <c r="B1148" s="109" t="s">
        <v>127</v>
      </c>
      <c r="C1148" s="103"/>
      <c r="D1148" s="142">
        <v>0.92320000000000002</v>
      </c>
      <c r="E1148" s="140">
        <v>3.65</v>
      </c>
      <c r="F1148" s="133">
        <f t="shared" si="18"/>
        <v>0</v>
      </c>
      <c r="G1148" s="107">
        <v>30000</v>
      </c>
      <c r="H1148" s="105"/>
      <c r="I1148" s="72" t="s">
        <v>2216</v>
      </c>
      <c r="J1148" s="105"/>
      <c r="K1148" s="72">
        <v>1.31</v>
      </c>
      <c r="L1148" s="135">
        <v>0.8</v>
      </c>
      <c r="M1148" s="72" t="s">
        <v>2156</v>
      </c>
    </row>
    <row r="1149" spans="1:13" ht="15" customHeight="1">
      <c r="A1149" s="68" t="s">
        <v>1932</v>
      </c>
      <c r="B1149" s="109" t="s">
        <v>127</v>
      </c>
      <c r="C1149" s="103"/>
      <c r="D1149" s="142">
        <v>2.1410999999999998</v>
      </c>
      <c r="E1149" s="140">
        <v>6.71</v>
      </c>
      <c r="F1149" s="133">
        <f t="shared" si="18"/>
        <v>0</v>
      </c>
      <c r="G1149" s="107">
        <v>66832.66</v>
      </c>
      <c r="H1149" s="105"/>
      <c r="I1149" s="72" t="s">
        <v>2216</v>
      </c>
      <c r="J1149" s="105"/>
      <c r="K1149" s="72">
        <v>1.31</v>
      </c>
      <c r="L1149" s="135">
        <v>0.8</v>
      </c>
      <c r="M1149" s="72" t="s">
        <v>2156</v>
      </c>
    </row>
    <row r="1150" spans="1:13" ht="15" customHeight="1">
      <c r="A1150" s="68" t="s">
        <v>1933</v>
      </c>
      <c r="B1150" s="109" t="s">
        <v>127</v>
      </c>
      <c r="C1150" s="103"/>
      <c r="D1150" s="142">
        <v>3.4335</v>
      </c>
      <c r="E1150" s="140">
        <v>9.57</v>
      </c>
      <c r="F1150" s="133">
        <f t="shared" si="18"/>
        <v>0</v>
      </c>
      <c r="G1150" s="107">
        <v>111977.14</v>
      </c>
      <c r="H1150" s="105"/>
      <c r="I1150" s="72" t="s">
        <v>2216</v>
      </c>
      <c r="J1150" s="105"/>
      <c r="K1150" s="72">
        <v>1.31</v>
      </c>
      <c r="L1150" s="135">
        <v>0.8</v>
      </c>
      <c r="M1150" s="72" t="s">
        <v>2156</v>
      </c>
    </row>
    <row r="1151" spans="1:13" s="66" customFormat="1" ht="15" customHeight="1">
      <c r="A1151" s="68" t="s">
        <v>1934</v>
      </c>
      <c r="B1151" s="109" t="s">
        <v>315</v>
      </c>
      <c r="C1151" s="103"/>
      <c r="D1151" s="142">
        <v>0.40839999999999999</v>
      </c>
      <c r="E1151" s="140">
        <v>1.74</v>
      </c>
      <c r="F1151" s="133">
        <f t="shared" si="18"/>
        <v>0</v>
      </c>
      <c r="G1151" s="107">
        <v>30000</v>
      </c>
      <c r="H1151" s="105"/>
      <c r="I1151" s="131" t="s">
        <v>2216</v>
      </c>
      <c r="J1151" s="105"/>
      <c r="K1151" s="72">
        <v>1.31</v>
      </c>
      <c r="L1151" s="135">
        <v>0.8</v>
      </c>
      <c r="M1151" s="145" t="s">
        <v>2156</v>
      </c>
    </row>
    <row r="1152" spans="1:13" ht="15" customHeight="1">
      <c r="A1152" s="68" t="s">
        <v>1935</v>
      </c>
      <c r="B1152" s="109" t="s">
        <v>315</v>
      </c>
      <c r="C1152" s="103"/>
      <c r="D1152" s="142">
        <v>0.44550000000000001</v>
      </c>
      <c r="E1152" s="140">
        <v>2.0499999999999998</v>
      </c>
      <c r="F1152" s="133">
        <f t="shared" si="18"/>
        <v>0</v>
      </c>
      <c r="G1152" s="107">
        <v>30000</v>
      </c>
      <c r="H1152" s="105"/>
      <c r="I1152" s="72" t="s">
        <v>2216</v>
      </c>
      <c r="J1152" s="105"/>
      <c r="K1152" s="72">
        <v>1.31</v>
      </c>
      <c r="L1152" s="135">
        <v>0.8</v>
      </c>
      <c r="M1152" s="145" t="s">
        <v>2156</v>
      </c>
    </row>
    <row r="1153" spans="1:13" ht="15" customHeight="1">
      <c r="A1153" s="68" t="s">
        <v>1936</v>
      </c>
      <c r="B1153" s="109" t="s">
        <v>315</v>
      </c>
      <c r="C1153" s="103"/>
      <c r="D1153" s="142">
        <v>0.99</v>
      </c>
      <c r="E1153" s="140">
        <v>3.07</v>
      </c>
      <c r="F1153" s="133">
        <f t="shared" si="18"/>
        <v>0</v>
      </c>
      <c r="G1153" s="107">
        <v>30000</v>
      </c>
      <c r="H1153" s="105"/>
      <c r="I1153" s="72" t="s">
        <v>2216</v>
      </c>
      <c r="J1153" s="105"/>
      <c r="K1153" s="72">
        <v>1.31</v>
      </c>
      <c r="L1153" s="135">
        <v>0.8</v>
      </c>
      <c r="M1153" s="145" t="s">
        <v>2156</v>
      </c>
    </row>
    <row r="1154" spans="1:13" ht="15" customHeight="1">
      <c r="A1154" s="68" t="s">
        <v>1937</v>
      </c>
      <c r="B1154" s="109" t="s">
        <v>315</v>
      </c>
      <c r="C1154" s="103"/>
      <c r="D1154" s="142">
        <v>1.3347</v>
      </c>
      <c r="E1154" s="140">
        <v>4.2</v>
      </c>
      <c r="F1154" s="133">
        <f t="shared" si="18"/>
        <v>0</v>
      </c>
      <c r="G1154" s="107">
        <v>30007.66</v>
      </c>
      <c r="H1154" s="105"/>
      <c r="I1154" s="72" t="s">
        <v>2216</v>
      </c>
      <c r="J1154" s="105"/>
      <c r="K1154" s="72">
        <v>1.31</v>
      </c>
      <c r="L1154" s="135">
        <v>0.8</v>
      </c>
      <c r="M1154" s="145" t="s">
        <v>2156</v>
      </c>
    </row>
    <row r="1155" spans="1:13" s="66" customFormat="1" ht="15" customHeight="1">
      <c r="A1155" s="68" t="s">
        <v>1938</v>
      </c>
      <c r="B1155" s="109" t="s">
        <v>128</v>
      </c>
      <c r="C1155" s="103"/>
      <c r="D1155" s="142">
        <v>0.33610000000000001</v>
      </c>
      <c r="E1155" s="140">
        <v>1.56</v>
      </c>
      <c r="F1155" s="133">
        <f t="shared" si="18"/>
        <v>0</v>
      </c>
      <c r="G1155" s="107">
        <v>30000</v>
      </c>
      <c r="H1155" s="105"/>
      <c r="I1155" s="72" t="s">
        <v>2216</v>
      </c>
      <c r="J1155" s="105"/>
      <c r="K1155" s="72">
        <v>1.31</v>
      </c>
      <c r="L1155" s="135">
        <v>0.8</v>
      </c>
      <c r="M1155" s="145" t="s">
        <v>2156</v>
      </c>
    </row>
    <row r="1156" spans="1:13" ht="15" customHeight="1">
      <c r="A1156" s="68" t="s">
        <v>1939</v>
      </c>
      <c r="B1156" s="109" t="s">
        <v>128</v>
      </c>
      <c r="C1156" s="103"/>
      <c r="D1156" s="142">
        <v>0.47320000000000001</v>
      </c>
      <c r="E1156" s="140">
        <v>1.95</v>
      </c>
      <c r="F1156" s="133">
        <f t="shared" si="18"/>
        <v>0</v>
      </c>
      <c r="G1156" s="107">
        <v>30000</v>
      </c>
      <c r="H1156" s="105"/>
      <c r="I1156" s="72" t="s">
        <v>2216</v>
      </c>
      <c r="J1156" s="105"/>
      <c r="K1156" s="72">
        <v>1.31</v>
      </c>
      <c r="L1156" s="135">
        <v>0.8</v>
      </c>
      <c r="M1156" s="145" t="s">
        <v>2156</v>
      </c>
    </row>
    <row r="1157" spans="1:13" ht="15" customHeight="1">
      <c r="A1157" s="68" t="s">
        <v>1940</v>
      </c>
      <c r="B1157" s="109" t="s">
        <v>128</v>
      </c>
      <c r="C1157" s="103"/>
      <c r="D1157" s="142">
        <v>1.1472</v>
      </c>
      <c r="E1157" s="140">
        <v>3.44</v>
      </c>
      <c r="F1157" s="133">
        <f t="shared" si="18"/>
        <v>0</v>
      </c>
      <c r="G1157" s="107">
        <v>43548.52</v>
      </c>
      <c r="H1157" s="105"/>
      <c r="I1157" s="72" t="s">
        <v>2216</v>
      </c>
      <c r="J1157" s="105"/>
      <c r="K1157" s="72">
        <v>1.31</v>
      </c>
      <c r="L1157" s="135">
        <v>0.8</v>
      </c>
      <c r="M1157" s="145" t="s">
        <v>2156</v>
      </c>
    </row>
    <row r="1158" spans="1:13" ht="15" customHeight="1">
      <c r="A1158" s="68" t="s">
        <v>1941</v>
      </c>
      <c r="B1158" s="69" t="s">
        <v>128</v>
      </c>
      <c r="D1158" s="144">
        <v>1.9593</v>
      </c>
      <c r="E1158" s="140">
        <v>6.33</v>
      </c>
      <c r="F1158" s="133">
        <f t="shared" si="18"/>
        <v>0</v>
      </c>
      <c r="G1158" s="107">
        <v>43832.5</v>
      </c>
      <c r="H1158" s="67"/>
      <c r="I1158" s="71" t="s">
        <v>2216</v>
      </c>
      <c r="J1158" s="67"/>
      <c r="K1158" s="71">
        <v>1.31</v>
      </c>
      <c r="L1158" s="137">
        <v>0.8</v>
      </c>
      <c r="M1158" s="145" t="s">
        <v>2156</v>
      </c>
    </row>
    <row r="1159" spans="1:13" s="66" customFormat="1" ht="15" customHeight="1">
      <c r="A1159" s="68" t="s">
        <v>1942</v>
      </c>
      <c r="B1159" s="69" t="s">
        <v>316</v>
      </c>
      <c r="C1159" s="65"/>
      <c r="D1159" s="144">
        <v>0.58330000000000004</v>
      </c>
      <c r="E1159" s="140">
        <v>2.3199999999999998</v>
      </c>
      <c r="F1159" s="133">
        <f t="shared" si="18"/>
        <v>0</v>
      </c>
      <c r="G1159" s="107">
        <v>30000</v>
      </c>
      <c r="H1159" s="67"/>
      <c r="I1159" s="71" t="s">
        <v>2216</v>
      </c>
      <c r="J1159" s="67"/>
      <c r="K1159" s="71">
        <v>1.31</v>
      </c>
      <c r="L1159" s="137">
        <v>0.8</v>
      </c>
      <c r="M1159" s="145" t="s">
        <v>2156</v>
      </c>
    </row>
    <row r="1160" spans="1:13" ht="15" customHeight="1">
      <c r="A1160" s="68" t="s">
        <v>1943</v>
      </c>
      <c r="B1160" s="109" t="s">
        <v>316</v>
      </c>
      <c r="C1160" s="103"/>
      <c r="D1160" s="142">
        <v>0.85329999999999995</v>
      </c>
      <c r="E1160" s="140">
        <v>3.08</v>
      </c>
      <c r="F1160" s="133">
        <f t="shared" si="18"/>
        <v>0</v>
      </c>
      <c r="G1160" s="107">
        <v>30000</v>
      </c>
      <c r="H1160" s="105"/>
      <c r="I1160" s="72" t="s">
        <v>2216</v>
      </c>
      <c r="J1160" s="105"/>
      <c r="K1160" s="72">
        <v>1.31</v>
      </c>
      <c r="L1160" s="135">
        <v>0.8</v>
      </c>
      <c r="M1160" s="145" t="s">
        <v>2156</v>
      </c>
    </row>
    <row r="1161" spans="1:13" ht="15" customHeight="1">
      <c r="A1161" s="68" t="s">
        <v>1944</v>
      </c>
      <c r="B1161" s="109" t="s">
        <v>316</v>
      </c>
      <c r="C1161" s="103"/>
      <c r="D1161" s="142">
        <v>1.3989</v>
      </c>
      <c r="E1161" s="140">
        <v>4.9800000000000004</v>
      </c>
      <c r="F1161" s="133">
        <f t="shared" si="18"/>
        <v>0</v>
      </c>
      <c r="G1161" s="107">
        <v>36463.300000000003</v>
      </c>
      <c r="H1161" s="105"/>
      <c r="I1161" s="72" t="s">
        <v>2216</v>
      </c>
      <c r="J1161" s="105"/>
      <c r="K1161" s="72">
        <v>1.31</v>
      </c>
      <c r="L1161" s="135">
        <v>0.8</v>
      </c>
      <c r="M1161" s="145" t="s">
        <v>2156</v>
      </c>
    </row>
    <row r="1162" spans="1:13" ht="15" customHeight="1">
      <c r="A1162" s="68" t="s">
        <v>1945</v>
      </c>
      <c r="B1162" s="109" t="s">
        <v>316</v>
      </c>
      <c r="C1162" s="103"/>
      <c r="D1162" s="142">
        <v>3.2187000000000001</v>
      </c>
      <c r="E1162" s="140">
        <v>9.1199999999999992</v>
      </c>
      <c r="F1162" s="133">
        <f t="shared" si="18"/>
        <v>0</v>
      </c>
      <c r="G1162" s="107">
        <v>86292.37</v>
      </c>
      <c r="H1162" s="105"/>
      <c r="I1162" s="72" t="s">
        <v>2216</v>
      </c>
      <c r="J1162" s="105"/>
      <c r="K1162" s="72">
        <v>1.31</v>
      </c>
      <c r="L1162" s="135">
        <v>0.8</v>
      </c>
      <c r="M1162" s="145" t="s">
        <v>2156</v>
      </c>
    </row>
    <row r="1163" spans="1:13" s="66" customFormat="1" ht="15" customHeight="1">
      <c r="A1163" s="68" t="s">
        <v>1946</v>
      </c>
      <c r="B1163" s="109" t="s">
        <v>317</v>
      </c>
      <c r="C1163" s="103"/>
      <c r="D1163" s="142">
        <v>0.95379999999999998</v>
      </c>
      <c r="E1163" s="140">
        <v>3.87</v>
      </c>
      <c r="F1163" s="133">
        <f t="shared" si="18"/>
        <v>0</v>
      </c>
      <c r="G1163" s="107">
        <v>30000</v>
      </c>
      <c r="H1163" s="105"/>
      <c r="I1163" s="72" t="s">
        <v>770</v>
      </c>
      <c r="J1163" s="105"/>
      <c r="K1163" s="147">
        <v>1</v>
      </c>
      <c r="L1163" s="135">
        <v>0.8</v>
      </c>
      <c r="M1163" s="145" t="s">
        <v>2156</v>
      </c>
    </row>
    <row r="1164" spans="1:13" ht="15" customHeight="1">
      <c r="A1164" s="68" t="s">
        <v>1947</v>
      </c>
      <c r="B1164" s="109" t="s">
        <v>317</v>
      </c>
      <c r="C1164" s="103"/>
      <c r="D1164" s="142">
        <v>1.4786999999999999</v>
      </c>
      <c r="E1164" s="140">
        <v>6.26</v>
      </c>
      <c r="F1164" s="133">
        <f t="shared" si="18"/>
        <v>0</v>
      </c>
      <c r="G1164" s="107">
        <v>39544.74</v>
      </c>
      <c r="H1164" s="105"/>
      <c r="I1164" s="72" t="s">
        <v>770</v>
      </c>
      <c r="J1164" s="105"/>
      <c r="K1164" s="147">
        <v>1</v>
      </c>
      <c r="L1164" s="135">
        <v>0.8</v>
      </c>
      <c r="M1164" s="145" t="s">
        <v>2156</v>
      </c>
    </row>
    <row r="1165" spans="1:13" ht="15" customHeight="1">
      <c r="A1165" s="68" t="s">
        <v>1948</v>
      </c>
      <c r="B1165" s="109" t="s">
        <v>317</v>
      </c>
      <c r="C1165" s="103"/>
      <c r="D1165" s="142">
        <v>2.9239000000000002</v>
      </c>
      <c r="E1165" s="140">
        <v>11.42</v>
      </c>
      <c r="F1165" s="133">
        <f t="shared" si="18"/>
        <v>0</v>
      </c>
      <c r="G1165" s="107">
        <v>65182.79</v>
      </c>
      <c r="H1165" s="105"/>
      <c r="I1165" s="72" t="s">
        <v>770</v>
      </c>
      <c r="J1165" s="105"/>
      <c r="K1165" s="147">
        <v>1</v>
      </c>
      <c r="L1165" s="135">
        <v>0.8</v>
      </c>
      <c r="M1165" s="145" t="s">
        <v>2156</v>
      </c>
    </row>
    <row r="1166" spans="1:13" ht="15" customHeight="1">
      <c r="A1166" s="68" t="s">
        <v>1949</v>
      </c>
      <c r="B1166" s="109" t="s">
        <v>317</v>
      </c>
      <c r="C1166" s="103"/>
      <c r="D1166" s="142">
        <v>6.8144999999999998</v>
      </c>
      <c r="E1166" s="140">
        <v>29.45</v>
      </c>
      <c r="F1166" s="133">
        <f t="shared" si="18"/>
        <v>0</v>
      </c>
      <c r="G1166" s="107">
        <v>151294.41</v>
      </c>
      <c r="H1166" s="105"/>
      <c r="I1166" s="72" t="s">
        <v>770</v>
      </c>
      <c r="J1166" s="105"/>
      <c r="K1166" s="147">
        <v>1</v>
      </c>
      <c r="L1166" s="135">
        <v>0.8</v>
      </c>
      <c r="M1166" s="145" t="s">
        <v>2156</v>
      </c>
    </row>
    <row r="1167" spans="1:13" s="66" customFormat="1" ht="15" customHeight="1">
      <c r="A1167" s="68" t="s">
        <v>1950</v>
      </c>
      <c r="B1167" s="109" t="s">
        <v>2205</v>
      </c>
      <c r="C1167" s="103"/>
      <c r="D1167" s="142">
        <v>0.83879999999999999</v>
      </c>
      <c r="E1167" s="140">
        <v>5.23</v>
      </c>
      <c r="F1167" s="133">
        <f t="shared" si="18"/>
        <v>5</v>
      </c>
      <c r="G1167" s="107">
        <v>0</v>
      </c>
      <c r="H1167" s="105"/>
      <c r="I1167" s="72" t="s">
        <v>795</v>
      </c>
      <c r="J1167" s="105"/>
      <c r="K1167" s="72">
        <v>1.92</v>
      </c>
      <c r="L1167" s="155">
        <v>0</v>
      </c>
      <c r="M1167" s="138">
        <v>500</v>
      </c>
    </row>
    <row r="1168" spans="1:13" ht="15" customHeight="1">
      <c r="A1168" s="68" t="s">
        <v>1951</v>
      </c>
      <c r="B1168" s="109" t="s">
        <v>2205</v>
      </c>
      <c r="C1168" s="103"/>
      <c r="D1168" s="142">
        <v>1.1520999999999999</v>
      </c>
      <c r="E1168" s="140">
        <v>6.53</v>
      </c>
      <c r="F1168" s="133">
        <f t="shared" si="18"/>
        <v>7</v>
      </c>
      <c r="G1168" s="107">
        <v>0</v>
      </c>
      <c r="H1168" s="105"/>
      <c r="I1168" s="72" t="s">
        <v>795</v>
      </c>
      <c r="J1168" s="105"/>
      <c r="K1168" s="72">
        <v>1.92</v>
      </c>
      <c r="L1168" s="155">
        <v>0</v>
      </c>
      <c r="M1168" s="138">
        <v>500</v>
      </c>
    </row>
    <row r="1169" spans="1:13" ht="15" customHeight="1">
      <c r="A1169" s="68" t="s">
        <v>1952</v>
      </c>
      <c r="B1169" s="109" t="s">
        <v>2205</v>
      </c>
      <c r="C1169" s="103"/>
      <c r="D1169" s="142">
        <v>1.9332</v>
      </c>
      <c r="E1169" s="140">
        <v>9.33</v>
      </c>
      <c r="F1169" s="133">
        <f t="shared" si="18"/>
        <v>9</v>
      </c>
      <c r="G1169" s="107">
        <v>0</v>
      </c>
      <c r="H1169" s="105"/>
      <c r="I1169" s="72" t="s">
        <v>795</v>
      </c>
      <c r="J1169" s="105"/>
      <c r="K1169" s="72">
        <v>1.92</v>
      </c>
      <c r="L1169" s="155">
        <v>0</v>
      </c>
      <c r="M1169" s="138">
        <v>500</v>
      </c>
    </row>
    <row r="1170" spans="1:13" ht="15" customHeight="1">
      <c r="A1170" s="68" t="s">
        <v>1953</v>
      </c>
      <c r="B1170" s="109" t="s">
        <v>2205</v>
      </c>
      <c r="C1170" s="103"/>
      <c r="D1170" s="142">
        <v>3.6057999999999999</v>
      </c>
      <c r="E1170" s="140">
        <v>17.62</v>
      </c>
      <c r="F1170" s="133">
        <f t="shared" si="18"/>
        <v>18</v>
      </c>
      <c r="G1170" s="107">
        <v>0</v>
      </c>
      <c r="H1170" s="105"/>
      <c r="I1170" s="72" t="s">
        <v>795</v>
      </c>
      <c r="J1170" s="105"/>
      <c r="K1170" s="72">
        <v>1.92</v>
      </c>
      <c r="L1170" s="155">
        <v>0</v>
      </c>
      <c r="M1170" s="138">
        <v>500</v>
      </c>
    </row>
    <row r="1171" spans="1:13" s="66" customFormat="1" ht="15" customHeight="1">
      <c r="A1171" s="68" t="s">
        <v>1954</v>
      </c>
      <c r="B1171" s="109" t="s">
        <v>2206</v>
      </c>
      <c r="C1171" s="103"/>
      <c r="D1171" s="142">
        <v>0.59140000000000004</v>
      </c>
      <c r="E1171" s="140">
        <v>3.7</v>
      </c>
      <c r="F1171" s="133">
        <f t="shared" si="18"/>
        <v>4</v>
      </c>
      <c r="G1171" s="107">
        <v>0</v>
      </c>
      <c r="H1171" s="105"/>
      <c r="I1171" s="72" t="s">
        <v>795</v>
      </c>
      <c r="J1171" s="105"/>
      <c r="K1171" s="72">
        <v>1.92</v>
      </c>
      <c r="L1171" s="155">
        <v>0</v>
      </c>
      <c r="M1171" s="138">
        <v>500</v>
      </c>
    </row>
    <row r="1172" spans="1:13" ht="15" customHeight="1">
      <c r="A1172" s="68" t="s">
        <v>1955</v>
      </c>
      <c r="B1172" s="109" t="s">
        <v>2206</v>
      </c>
      <c r="C1172" s="103"/>
      <c r="D1172" s="142">
        <v>0.74160000000000004</v>
      </c>
      <c r="E1172" s="140">
        <v>4.51</v>
      </c>
      <c r="F1172" s="133">
        <f t="shared" si="18"/>
        <v>5</v>
      </c>
      <c r="G1172" s="107">
        <v>0</v>
      </c>
      <c r="H1172" s="105"/>
      <c r="I1172" s="72" t="s">
        <v>795</v>
      </c>
      <c r="J1172" s="105"/>
      <c r="K1172" s="72">
        <v>1.92</v>
      </c>
      <c r="L1172" s="155">
        <v>0</v>
      </c>
      <c r="M1172" s="138">
        <v>500</v>
      </c>
    </row>
    <row r="1173" spans="1:13" ht="15" customHeight="1">
      <c r="A1173" s="68" t="s">
        <v>1956</v>
      </c>
      <c r="B1173" s="109" t="s">
        <v>2206</v>
      </c>
      <c r="C1173" s="103"/>
      <c r="D1173" s="142">
        <v>1.2674000000000001</v>
      </c>
      <c r="E1173" s="140">
        <v>6.13</v>
      </c>
      <c r="F1173" s="133">
        <f t="shared" si="18"/>
        <v>6</v>
      </c>
      <c r="G1173" s="107">
        <v>0</v>
      </c>
      <c r="H1173" s="105"/>
      <c r="I1173" s="72" t="s">
        <v>795</v>
      </c>
      <c r="J1173" s="105"/>
      <c r="K1173" s="72">
        <v>1.92</v>
      </c>
      <c r="L1173" s="155">
        <v>0</v>
      </c>
      <c r="M1173" s="138">
        <v>500</v>
      </c>
    </row>
    <row r="1174" spans="1:13" ht="15" customHeight="1">
      <c r="A1174" s="68" t="s">
        <v>1957</v>
      </c>
      <c r="B1174" s="109" t="s">
        <v>2206</v>
      </c>
      <c r="C1174" s="103"/>
      <c r="D1174" s="142">
        <v>2.2837000000000001</v>
      </c>
      <c r="E1174" s="140">
        <v>14</v>
      </c>
      <c r="F1174" s="133">
        <f t="shared" si="18"/>
        <v>14</v>
      </c>
      <c r="G1174" s="107">
        <v>0</v>
      </c>
      <c r="H1174" s="105"/>
      <c r="I1174" s="72" t="s">
        <v>795</v>
      </c>
      <c r="J1174" s="105"/>
      <c r="K1174" s="72">
        <v>1.92</v>
      </c>
      <c r="L1174" s="155">
        <v>0</v>
      </c>
      <c r="M1174" s="138">
        <v>500</v>
      </c>
    </row>
    <row r="1175" spans="1:13" s="66" customFormat="1" ht="15" customHeight="1">
      <c r="A1175" s="68" t="s">
        <v>1958</v>
      </c>
      <c r="B1175" s="109" t="s">
        <v>2207</v>
      </c>
      <c r="C1175" s="103"/>
      <c r="D1175" s="142">
        <v>0.4546</v>
      </c>
      <c r="E1175" s="140">
        <v>2.83</v>
      </c>
      <c r="F1175" s="133">
        <f t="shared" ref="F1175:F1238" si="19">IF(I1175="Mental Health and Substance Abuse",ROUND(E1175,0),0)</f>
        <v>3</v>
      </c>
      <c r="G1175" s="107">
        <v>0</v>
      </c>
      <c r="H1175" s="105"/>
      <c r="I1175" s="72" t="s">
        <v>795</v>
      </c>
      <c r="J1175" s="105"/>
      <c r="K1175" s="72">
        <v>1.92</v>
      </c>
      <c r="L1175" s="155">
        <v>0</v>
      </c>
      <c r="M1175" s="138">
        <v>500</v>
      </c>
    </row>
    <row r="1176" spans="1:13" ht="15" customHeight="1">
      <c r="A1176" s="68" t="s">
        <v>1959</v>
      </c>
      <c r="B1176" s="109" t="s">
        <v>2207</v>
      </c>
      <c r="C1176" s="103"/>
      <c r="D1176" s="142">
        <v>0.6331</v>
      </c>
      <c r="E1176" s="140">
        <v>3.46</v>
      </c>
      <c r="F1176" s="133">
        <f t="shared" si="19"/>
        <v>3</v>
      </c>
      <c r="G1176" s="107">
        <v>0</v>
      </c>
      <c r="H1176" s="105"/>
      <c r="I1176" s="72" t="s">
        <v>795</v>
      </c>
      <c r="J1176" s="105"/>
      <c r="K1176" s="72">
        <v>1.92</v>
      </c>
      <c r="L1176" s="155">
        <v>0</v>
      </c>
      <c r="M1176" s="138">
        <v>500</v>
      </c>
    </row>
    <row r="1177" spans="1:13" ht="15" customHeight="1">
      <c r="A1177" s="68" t="s">
        <v>1960</v>
      </c>
      <c r="B1177" s="109" t="s">
        <v>2207</v>
      </c>
      <c r="C1177" s="103"/>
      <c r="D1177" s="142">
        <v>1.1403000000000001</v>
      </c>
      <c r="E1177" s="140">
        <v>7.05</v>
      </c>
      <c r="F1177" s="133">
        <f t="shared" si="19"/>
        <v>7</v>
      </c>
      <c r="G1177" s="107">
        <v>0</v>
      </c>
      <c r="H1177" s="105"/>
      <c r="I1177" s="72" t="s">
        <v>795</v>
      </c>
      <c r="J1177" s="105"/>
      <c r="K1177" s="72">
        <v>1.92</v>
      </c>
      <c r="L1177" s="155">
        <v>0</v>
      </c>
      <c r="M1177" s="138">
        <v>500</v>
      </c>
    </row>
    <row r="1178" spans="1:13" ht="15" customHeight="1">
      <c r="A1178" s="68" t="s">
        <v>1961</v>
      </c>
      <c r="B1178" s="109" t="s">
        <v>2207</v>
      </c>
      <c r="C1178" s="103"/>
      <c r="D1178" s="142">
        <v>4.9855</v>
      </c>
      <c r="E1178" s="140">
        <v>10.95</v>
      </c>
      <c r="F1178" s="133">
        <f t="shared" si="19"/>
        <v>11</v>
      </c>
      <c r="G1178" s="107">
        <v>0</v>
      </c>
      <c r="H1178" s="105"/>
      <c r="I1178" s="72" t="s">
        <v>795</v>
      </c>
      <c r="J1178" s="105"/>
      <c r="K1178" s="72">
        <v>1.92</v>
      </c>
      <c r="L1178" s="155">
        <v>0</v>
      </c>
      <c r="M1178" s="138">
        <v>500</v>
      </c>
    </row>
    <row r="1179" spans="1:13" s="66" customFormat="1" ht="15" customHeight="1">
      <c r="A1179" s="68" t="s">
        <v>1962</v>
      </c>
      <c r="B1179" s="109" t="s">
        <v>129</v>
      </c>
      <c r="C1179" s="103"/>
      <c r="D1179" s="142">
        <v>0.63729999999999998</v>
      </c>
      <c r="E1179" s="140">
        <v>3.88</v>
      </c>
      <c r="F1179" s="133">
        <f t="shared" si="19"/>
        <v>4</v>
      </c>
      <c r="G1179" s="107">
        <v>0</v>
      </c>
      <c r="H1179" s="105"/>
      <c r="I1179" s="72" t="s">
        <v>795</v>
      </c>
      <c r="J1179" s="105"/>
      <c r="K1179" s="72">
        <v>1.92</v>
      </c>
      <c r="L1179" s="155">
        <v>0</v>
      </c>
      <c r="M1179" s="138">
        <v>500</v>
      </c>
    </row>
    <row r="1180" spans="1:13" ht="15" customHeight="1">
      <c r="A1180" s="68" t="s">
        <v>1963</v>
      </c>
      <c r="B1180" s="109" t="s">
        <v>129</v>
      </c>
      <c r="C1180" s="103"/>
      <c r="D1180" s="142">
        <v>0.86060000000000003</v>
      </c>
      <c r="E1180" s="140">
        <v>4.8899999999999997</v>
      </c>
      <c r="F1180" s="133">
        <f t="shared" si="19"/>
        <v>5</v>
      </c>
      <c r="G1180" s="107">
        <v>0</v>
      </c>
      <c r="H1180" s="105"/>
      <c r="I1180" s="72" t="s">
        <v>795</v>
      </c>
      <c r="J1180" s="105"/>
      <c r="K1180" s="72">
        <v>1.92</v>
      </c>
      <c r="L1180" s="155">
        <v>0</v>
      </c>
      <c r="M1180" s="138">
        <v>500</v>
      </c>
    </row>
    <row r="1181" spans="1:13" ht="15" customHeight="1">
      <c r="A1181" s="68" t="s">
        <v>1964</v>
      </c>
      <c r="B1181" s="109" t="s">
        <v>129</v>
      </c>
      <c r="C1181" s="103"/>
      <c r="D1181" s="142">
        <v>0.94640000000000002</v>
      </c>
      <c r="E1181" s="140">
        <v>5.08</v>
      </c>
      <c r="F1181" s="133">
        <f t="shared" si="19"/>
        <v>5</v>
      </c>
      <c r="G1181" s="107">
        <v>0</v>
      </c>
      <c r="H1181" s="105"/>
      <c r="I1181" s="72" t="s">
        <v>795</v>
      </c>
      <c r="J1181" s="105"/>
      <c r="K1181" s="72">
        <v>1.92</v>
      </c>
      <c r="L1181" s="155">
        <v>0</v>
      </c>
      <c r="M1181" s="138">
        <v>500</v>
      </c>
    </row>
    <row r="1182" spans="1:13" ht="15" customHeight="1">
      <c r="A1182" s="68" t="s">
        <v>1965</v>
      </c>
      <c r="B1182" s="109" t="s">
        <v>129</v>
      </c>
      <c r="C1182" s="103"/>
      <c r="D1182" s="142">
        <v>2.0657999999999999</v>
      </c>
      <c r="E1182" s="140">
        <v>12.67</v>
      </c>
      <c r="F1182" s="133">
        <f t="shared" si="19"/>
        <v>13</v>
      </c>
      <c r="G1182" s="107">
        <v>0</v>
      </c>
      <c r="H1182" s="105"/>
      <c r="I1182" s="72" t="s">
        <v>795</v>
      </c>
      <c r="J1182" s="105"/>
      <c r="K1182" s="72">
        <v>1.92</v>
      </c>
      <c r="L1182" s="155">
        <v>0</v>
      </c>
      <c r="M1182" s="138">
        <v>500</v>
      </c>
    </row>
    <row r="1183" spans="1:13" s="66" customFormat="1" ht="15" customHeight="1">
      <c r="A1183" s="68" t="s">
        <v>1966</v>
      </c>
      <c r="B1183" s="109" t="s">
        <v>2208</v>
      </c>
      <c r="C1183" s="103"/>
      <c r="D1183" s="142">
        <v>0.42699999999999999</v>
      </c>
      <c r="E1183" s="140">
        <v>2.5499999999999998</v>
      </c>
      <c r="F1183" s="133">
        <f t="shared" si="19"/>
        <v>3</v>
      </c>
      <c r="G1183" s="107">
        <v>0</v>
      </c>
      <c r="H1183" s="105"/>
      <c r="I1183" s="72" t="s">
        <v>795</v>
      </c>
      <c r="J1183" s="105"/>
      <c r="K1183" s="72">
        <v>1.92</v>
      </c>
      <c r="L1183" s="155">
        <v>0</v>
      </c>
      <c r="M1183" s="138">
        <v>500</v>
      </c>
    </row>
    <row r="1184" spans="1:13" ht="15" customHeight="1">
      <c r="A1184" s="68" t="s">
        <v>1967</v>
      </c>
      <c r="B1184" s="109" t="s">
        <v>2208</v>
      </c>
      <c r="C1184" s="103"/>
      <c r="D1184" s="142">
        <v>0.53659999999999997</v>
      </c>
      <c r="E1184" s="140">
        <v>3.14</v>
      </c>
      <c r="F1184" s="133">
        <f t="shared" si="19"/>
        <v>3</v>
      </c>
      <c r="G1184" s="107">
        <v>0</v>
      </c>
      <c r="H1184" s="105"/>
      <c r="I1184" s="72" t="s">
        <v>795</v>
      </c>
      <c r="J1184" s="105"/>
      <c r="K1184" s="72">
        <v>1.92</v>
      </c>
      <c r="L1184" s="155">
        <v>0</v>
      </c>
      <c r="M1184" s="138">
        <v>500</v>
      </c>
    </row>
    <row r="1185" spans="1:13" ht="15" customHeight="1">
      <c r="A1185" s="68" t="s">
        <v>1968</v>
      </c>
      <c r="B1185" s="109" t="s">
        <v>2208</v>
      </c>
      <c r="C1185" s="103"/>
      <c r="D1185" s="142">
        <v>1.18</v>
      </c>
      <c r="E1185" s="140">
        <v>6.24</v>
      </c>
      <c r="F1185" s="133">
        <f t="shared" si="19"/>
        <v>6</v>
      </c>
      <c r="G1185" s="107">
        <v>0</v>
      </c>
      <c r="H1185" s="105"/>
      <c r="I1185" s="72" t="s">
        <v>795</v>
      </c>
      <c r="J1185" s="105"/>
      <c r="K1185" s="72">
        <v>1.92</v>
      </c>
      <c r="L1185" s="155">
        <v>0</v>
      </c>
      <c r="M1185" s="138">
        <v>500</v>
      </c>
    </row>
    <row r="1186" spans="1:13" ht="15" customHeight="1">
      <c r="A1186" s="68" t="s">
        <v>1969</v>
      </c>
      <c r="B1186" s="109" t="s">
        <v>2208</v>
      </c>
      <c r="C1186" s="103"/>
      <c r="D1186" s="142">
        <v>1.2928999999999999</v>
      </c>
      <c r="E1186" s="140">
        <v>7.15</v>
      </c>
      <c r="F1186" s="133">
        <f t="shared" si="19"/>
        <v>7</v>
      </c>
      <c r="G1186" s="107">
        <v>0</v>
      </c>
      <c r="H1186" s="105"/>
      <c r="I1186" s="72" t="s">
        <v>795</v>
      </c>
      <c r="J1186" s="105"/>
      <c r="K1186" s="72">
        <v>1.92</v>
      </c>
      <c r="L1186" s="155">
        <v>0</v>
      </c>
      <c r="M1186" s="138">
        <v>500</v>
      </c>
    </row>
    <row r="1187" spans="1:13" s="66" customFormat="1" ht="15" customHeight="1">
      <c r="A1187" s="68" t="s">
        <v>1970</v>
      </c>
      <c r="B1187" s="109" t="s">
        <v>2209</v>
      </c>
      <c r="C1187" s="103"/>
      <c r="D1187" s="142">
        <v>0.51390000000000002</v>
      </c>
      <c r="E1187" s="140">
        <v>2.84</v>
      </c>
      <c r="F1187" s="133">
        <f t="shared" si="19"/>
        <v>3</v>
      </c>
      <c r="G1187" s="107">
        <v>0</v>
      </c>
      <c r="H1187" s="105"/>
      <c r="I1187" s="72" t="s">
        <v>795</v>
      </c>
      <c r="J1187" s="105"/>
      <c r="K1187" s="72">
        <v>1.92</v>
      </c>
      <c r="L1187" s="155">
        <v>0</v>
      </c>
      <c r="M1187" s="138">
        <v>500</v>
      </c>
    </row>
    <row r="1188" spans="1:13" ht="15" customHeight="1">
      <c r="A1188" s="68" t="s">
        <v>1971</v>
      </c>
      <c r="B1188" s="109" t="s">
        <v>2209</v>
      </c>
      <c r="C1188" s="103"/>
      <c r="D1188" s="142">
        <v>0.67889999999999995</v>
      </c>
      <c r="E1188" s="140">
        <v>3.14</v>
      </c>
      <c r="F1188" s="133">
        <f t="shared" si="19"/>
        <v>3</v>
      </c>
      <c r="G1188" s="107">
        <v>0</v>
      </c>
      <c r="H1188" s="105"/>
      <c r="I1188" s="72" t="s">
        <v>795</v>
      </c>
      <c r="J1188" s="105"/>
      <c r="K1188" s="72">
        <v>1.92</v>
      </c>
      <c r="L1188" s="155">
        <v>0</v>
      </c>
      <c r="M1188" s="138">
        <v>500</v>
      </c>
    </row>
    <row r="1189" spans="1:13" ht="15" customHeight="1">
      <c r="A1189" s="68" t="s">
        <v>1972</v>
      </c>
      <c r="B1189" s="109" t="s">
        <v>2209</v>
      </c>
      <c r="C1189" s="103"/>
      <c r="D1189" s="142">
        <v>1.1632</v>
      </c>
      <c r="E1189" s="140">
        <v>3.67</v>
      </c>
      <c r="F1189" s="133">
        <f t="shared" si="19"/>
        <v>4</v>
      </c>
      <c r="G1189" s="107">
        <v>0</v>
      </c>
      <c r="H1189" s="105"/>
      <c r="I1189" s="72" t="s">
        <v>795</v>
      </c>
      <c r="J1189" s="105"/>
      <c r="K1189" s="72">
        <v>1.92</v>
      </c>
      <c r="L1189" s="155">
        <v>0</v>
      </c>
      <c r="M1189" s="138">
        <v>500</v>
      </c>
    </row>
    <row r="1190" spans="1:13" ht="15" customHeight="1">
      <c r="A1190" s="68" t="s">
        <v>1973</v>
      </c>
      <c r="B1190" s="109" t="s">
        <v>2209</v>
      </c>
      <c r="C1190" s="103"/>
      <c r="D1190" s="142">
        <v>1.6426000000000001</v>
      </c>
      <c r="E1190" s="140">
        <v>5.43</v>
      </c>
      <c r="F1190" s="133">
        <f t="shared" si="19"/>
        <v>5</v>
      </c>
      <c r="G1190" s="107">
        <v>0</v>
      </c>
      <c r="H1190" s="105"/>
      <c r="I1190" s="72" t="s">
        <v>795</v>
      </c>
      <c r="J1190" s="105"/>
      <c r="K1190" s="72">
        <v>1.92</v>
      </c>
      <c r="L1190" s="155">
        <v>0</v>
      </c>
      <c r="M1190" s="138">
        <v>500</v>
      </c>
    </row>
    <row r="1191" spans="1:13" s="66" customFormat="1" ht="15" customHeight="1">
      <c r="A1191" s="68" t="s">
        <v>1974</v>
      </c>
      <c r="B1191" s="109" t="s">
        <v>2210</v>
      </c>
      <c r="C1191" s="103"/>
      <c r="D1191" s="142">
        <v>0.80649999999999999</v>
      </c>
      <c r="E1191" s="140">
        <v>3.76</v>
      </c>
      <c r="F1191" s="133">
        <f t="shared" si="19"/>
        <v>4</v>
      </c>
      <c r="G1191" s="107">
        <v>0</v>
      </c>
      <c r="H1191" s="105"/>
      <c r="I1191" s="72" t="s">
        <v>795</v>
      </c>
      <c r="J1191" s="105"/>
      <c r="K1191" s="72">
        <v>1.92</v>
      </c>
      <c r="L1191" s="155">
        <v>0</v>
      </c>
      <c r="M1191" s="138">
        <v>500</v>
      </c>
    </row>
    <row r="1192" spans="1:13" ht="15" customHeight="1">
      <c r="A1192" s="68" t="s">
        <v>1975</v>
      </c>
      <c r="B1192" s="109" t="s">
        <v>2210</v>
      </c>
      <c r="C1192" s="103"/>
      <c r="D1192" s="142">
        <v>0.94369999999999998</v>
      </c>
      <c r="E1192" s="140">
        <v>4.91</v>
      </c>
      <c r="F1192" s="133">
        <f t="shared" si="19"/>
        <v>5</v>
      </c>
      <c r="G1192" s="107">
        <v>0</v>
      </c>
      <c r="H1192" s="105"/>
      <c r="I1192" s="72" t="s">
        <v>795</v>
      </c>
      <c r="J1192" s="105"/>
      <c r="K1192" s="72">
        <v>1.92</v>
      </c>
      <c r="L1192" s="155">
        <v>0</v>
      </c>
      <c r="M1192" s="138">
        <v>500</v>
      </c>
    </row>
    <row r="1193" spans="1:13" ht="15" customHeight="1">
      <c r="A1193" s="68" t="s">
        <v>1976</v>
      </c>
      <c r="B1193" s="109" t="s">
        <v>2210</v>
      </c>
      <c r="C1193" s="103"/>
      <c r="D1193" s="142">
        <v>1.2122999999999999</v>
      </c>
      <c r="E1193" s="140">
        <v>6.66</v>
      </c>
      <c r="F1193" s="133">
        <f t="shared" si="19"/>
        <v>7</v>
      </c>
      <c r="G1193" s="107">
        <v>0</v>
      </c>
      <c r="H1193" s="105"/>
      <c r="I1193" s="72" t="s">
        <v>795</v>
      </c>
      <c r="J1193" s="105"/>
      <c r="K1193" s="72">
        <v>1.92</v>
      </c>
      <c r="L1193" s="155">
        <v>0</v>
      </c>
      <c r="M1193" s="138">
        <v>500</v>
      </c>
    </row>
    <row r="1194" spans="1:13" ht="15" customHeight="1">
      <c r="A1194" s="68" t="s">
        <v>1977</v>
      </c>
      <c r="B1194" s="109" t="s">
        <v>2210</v>
      </c>
      <c r="C1194" s="103"/>
      <c r="D1194" s="142">
        <v>2.9119000000000002</v>
      </c>
      <c r="E1194" s="140">
        <v>16.440000000000001</v>
      </c>
      <c r="F1194" s="133">
        <f t="shared" si="19"/>
        <v>16</v>
      </c>
      <c r="G1194" s="107">
        <v>0</v>
      </c>
      <c r="H1194" s="105"/>
      <c r="I1194" s="72" t="s">
        <v>795</v>
      </c>
      <c r="J1194" s="105"/>
      <c r="K1194" s="72">
        <v>1.92</v>
      </c>
      <c r="L1194" s="155">
        <v>0</v>
      </c>
      <c r="M1194" s="138">
        <v>500</v>
      </c>
    </row>
    <row r="1195" spans="1:13" s="66" customFormat="1" ht="15" customHeight="1">
      <c r="A1195" s="68" t="s">
        <v>1978</v>
      </c>
      <c r="B1195" s="109" t="s">
        <v>2211</v>
      </c>
      <c r="C1195" s="103"/>
      <c r="D1195" s="142">
        <v>0.89959999999999996</v>
      </c>
      <c r="E1195" s="140">
        <v>5.38</v>
      </c>
      <c r="F1195" s="133">
        <f t="shared" si="19"/>
        <v>5</v>
      </c>
      <c r="G1195" s="107">
        <v>0</v>
      </c>
      <c r="H1195" s="105"/>
      <c r="I1195" s="72" t="s">
        <v>795</v>
      </c>
      <c r="J1195" s="105"/>
      <c r="K1195" s="72">
        <v>1.92</v>
      </c>
      <c r="L1195" s="155">
        <v>0</v>
      </c>
      <c r="M1195" s="138">
        <v>500</v>
      </c>
    </row>
    <row r="1196" spans="1:13" ht="15" customHeight="1">
      <c r="A1196" s="68" t="s">
        <v>1979</v>
      </c>
      <c r="B1196" s="109" t="s">
        <v>2211</v>
      </c>
      <c r="C1196" s="103"/>
      <c r="D1196" s="142">
        <v>0.99019999999999997</v>
      </c>
      <c r="E1196" s="140">
        <v>5.82</v>
      </c>
      <c r="F1196" s="133">
        <f t="shared" si="19"/>
        <v>6</v>
      </c>
      <c r="G1196" s="107">
        <v>0</v>
      </c>
      <c r="H1196" s="105"/>
      <c r="I1196" s="72" t="s">
        <v>795</v>
      </c>
      <c r="J1196" s="105"/>
      <c r="K1196" s="72">
        <v>1.92</v>
      </c>
      <c r="L1196" s="155">
        <v>0</v>
      </c>
      <c r="M1196" s="138">
        <v>500</v>
      </c>
    </row>
    <row r="1197" spans="1:13" ht="15" customHeight="1">
      <c r="A1197" s="68" t="s">
        <v>1980</v>
      </c>
      <c r="B1197" s="109" t="s">
        <v>2211</v>
      </c>
      <c r="C1197" s="103"/>
      <c r="D1197" s="142">
        <v>1.0166999999999999</v>
      </c>
      <c r="E1197" s="140">
        <v>7.67</v>
      </c>
      <c r="F1197" s="133">
        <f t="shared" si="19"/>
        <v>8</v>
      </c>
      <c r="G1197" s="107">
        <v>0</v>
      </c>
      <c r="H1197" s="105"/>
      <c r="I1197" s="72" t="s">
        <v>795</v>
      </c>
      <c r="J1197" s="105"/>
      <c r="K1197" s="72">
        <v>1.92</v>
      </c>
      <c r="L1197" s="155">
        <v>0</v>
      </c>
      <c r="M1197" s="138">
        <v>500</v>
      </c>
    </row>
    <row r="1198" spans="1:13" ht="15" customHeight="1">
      <c r="A1198" s="68" t="s">
        <v>1981</v>
      </c>
      <c r="B1198" s="109" t="s">
        <v>2211</v>
      </c>
      <c r="C1198" s="103"/>
      <c r="D1198" s="142">
        <v>3.4089999999999998</v>
      </c>
      <c r="E1198" s="140">
        <v>16.920000000000002</v>
      </c>
      <c r="F1198" s="133">
        <f t="shared" si="19"/>
        <v>17</v>
      </c>
      <c r="G1198" s="107">
        <v>0</v>
      </c>
      <c r="H1198" s="105"/>
      <c r="I1198" s="72" t="s">
        <v>795</v>
      </c>
      <c r="J1198" s="105"/>
      <c r="K1198" s="72">
        <v>1.92</v>
      </c>
      <c r="L1198" s="155">
        <v>0</v>
      </c>
      <c r="M1198" s="138">
        <v>500</v>
      </c>
    </row>
    <row r="1199" spans="1:13" s="66" customFormat="1" ht="15" customHeight="1">
      <c r="A1199" s="68" t="s">
        <v>1982</v>
      </c>
      <c r="B1199" s="109" t="s">
        <v>130</v>
      </c>
      <c r="C1199" s="103"/>
      <c r="D1199" s="142">
        <v>0.80210000000000004</v>
      </c>
      <c r="E1199" s="140">
        <v>5.35</v>
      </c>
      <c r="F1199" s="133">
        <f t="shared" si="19"/>
        <v>5</v>
      </c>
      <c r="G1199" s="107">
        <v>0</v>
      </c>
      <c r="H1199" s="105"/>
      <c r="I1199" s="72" t="s">
        <v>795</v>
      </c>
      <c r="J1199" s="105"/>
      <c r="K1199" s="72">
        <v>1.92</v>
      </c>
      <c r="L1199" s="155">
        <v>0</v>
      </c>
      <c r="M1199" s="138">
        <v>500</v>
      </c>
    </row>
    <row r="1200" spans="1:13" ht="15" customHeight="1">
      <c r="A1200" s="68" t="s">
        <v>1983</v>
      </c>
      <c r="B1200" s="109" t="s">
        <v>130</v>
      </c>
      <c r="C1200" s="103"/>
      <c r="D1200" s="142">
        <v>1.3117000000000001</v>
      </c>
      <c r="E1200" s="140">
        <v>7.19</v>
      </c>
      <c r="F1200" s="133">
        <f t="shared" si="19"/>
        <v>7</v>
      </c>
      <c r="G1200" s="107">
        <v>0</v>
      </c>
      <c r="H1200" s="105"/>
      <c r="I1200" s="72" t="s">
        <v>795</v>
      </c>
      <c r="J1200" s="105"/>
      <c r="K1200" s="72">
        <v>1.92</v>
      </c>
      <c r="L1200" s="155">
        <v>0</v>
      </c>
      <c r="M1200" s="138">
        <v>500</v>
      </c>
    </row>
    <row r="1201" spans="1:13" ht="15" customHeight="1">
      <c r="A1201" s="68" t="s">
        <v>1984</v>
      </c>
      <c r="B1201" s="109" t="s">
        <v>130</v>
      </c>
      <c r="C1201" s="103"/>
      <c r="D1201" s="142">
        <v>2.3111999999999999</v>
      </c>
      <c r="E1201" s="140">
        <v>10.34</v>
      </c>
      <c r="F1201" s="133">
        <f t="shared" si="19"/>
        <v>10</v>
      </c>
      <c r="G1201" s="107">
        <v>0</v>
      </c>
      <c r="H1201" s="105"/>
      <c r="I1201" s="72" t="s">
        <v>795</v>
      </c>
      <c r="J1201" s="105"/>
      <c r="K1201" s="72">
        <v>1.92</v>
      </c>
      <c r="L1201" s="155">
        <v>0</v>
      </c>
      <c r="M1201" s="138">
        <v>500</v>
      </c>
    </row>
    <row r="1202" spans="1:13" ht="15" customHeight="1">
      <c r="A1202" s="68" t="s">
        <v>1985</v>
      </c>
      <c r="B1202" s="109" t="s">
        <v>130</v>
      </c>
      <c r="C1202" s="103"/>
      <c r="D1202" s="142">
        <v>3.5844999999999998</v>
      </c>
      <c r="E1202" s="140">
        <v>20.440000000000001</v>
      </c>
      <c r="F1202" s="133">
        <f t="shared" si="19"/>
        <v>20</v>
      </c>
      <c r="G1202" s="107">
        <v>0</v>
      </c>
      <c r="H1202" s="105"/>
      <c r="I1202" s="72" t="s">
        <v>795</v>
      </c>
      <c r="J1202" s="105"/>
      <c r="K1202" s="72">
        <v>1.92</v>
      </c>
      <c r="L1202" s="155">
        <v>0</v>
      </c>
      <c r="M1202" s="138">
        <v>500</v>
      </c>
    </row>
    <row r="1203" spans="1:13" s="66" customFormat="1" ht="15" customHeight="1">
      <c r="A1203" s="68" t="s">
        <v>1986</v>
      </c>
      <c r="B1203" s="109" t="s">
        <v>2212</v>
      </c>
      <c r="C1203" s="103"/>
      <c r="D1203" s="142">
        <v>0.45300000000000001</v>
      </c>
      <c r="E1203" s="140">
        <v>2.54</v>
      </c>
      <c r="F1203" s="133">
        <f t="shared" si="19"/>
        <v>3</v>
      </c>
      <c r="G1203" s="107">
        <v>0</v>
      </c>
      <c r="H1203" s="105"/>
      <c r="I1203" s="72" t="s">
        <v>795</v>
      </c>
      <c r="J1203" s="105"/>
      <c r="K1203" s="72">
        <v>1.92</v>
      </c>
      <c r="L1203" s="155">
        <v>0</v>
      </c>
      <c r="M1203" s="138">
        <v>500</v>
      </c>
    </row>
    <row r="1204" spans="1:13" ht="15" customHeight="1">
      <c r="A1204" s="68" t="s">
        <v>1987</v>
      </c>
      <c r="B1204" s="109" t="s">
        <v>2212</v>
      </c>
      <c r="C1204" s="103"/>
      <c r="D1204" s="142">
        <v>0.45300000000000001</v>
      </c>
      <c r="E1204" s="140">
        <v>2.54</v>
      </c>
      <c r="F1204" s="133">
        <f t="shared" si="19"/>
        <v>3</v>
      </c>
      <c r="G1204" s="107">
        <v>0</v>
      </c>
      <c r="H1204" s="105"/>
      <c r="I1204" s="72" t="s">
        <v>795</v>
      </c>
      <c r="J1204" s="105"/>
      <c r="K1204" s="72">
        <v>1.92</v>
      </c>
      <c r="L1204" s="155">
        <v>0</v>
      </c>
      <c r="M1204" s="138">
        <v>500</v>
      </c>
    </row>
    <row r="1205" spans="1:13" ht="15" customHeight="1">
      <c r="A1205" s="68" t="s">
        <v>1988</v>
      </c>
      <c r="B1205" s="109" t="s">
        <v>2212</v>
      </c>
      <c r="C1205" s="103"/>
      <c r="D1205" s="142">
        <v>0.88739999999999997</v>
      </c>
      <c r="E1205" s="140">
        <v>3.91</v>
      </c>
      <c r="F1205" s="133">
        <f t="shared" si="19"/>
        <v>4</v>
      </c>
      <c r="G1205" s="107">
        <v>0</v>
      </c>
      <c r="H1205" s="105"/>
      <c r="I1205" s="72" t="s">
        <v>795</v>
      </c>
      <c r="J1205" s="105"/>
      <c r="K1205" s="72">
        <v>1.92</v>
      </c>
      <c r="L1205" s="155">
        <v>0</v>
      </c>
      <c r="M1205" s="138">
        <v>500</v>
      </c>
    </row>
    <row r="1206" spans="1:13" ht="15" customHeight="1">
      <c r="A1206" s="68" t="s">
        <v>1989</v>
      </c>
      <c r="B1206" s="109" t="s">
        <v>2212</v>
      </c>
      <c r="C1206" s="103"/>
      <c r="D1206" s="142">
        <v>1.7862</v>
      </c>
      <c r="E1206" s="140">
        <v>7.32</v>
      </c>
      <c r="F1206" s="133">
        <f t="shared" si="19"/>
        <v>7</v>
      </c>
      <c r="G1206" s="107">
        <v>0</v>
      </c>
      <c r="H1206" s="105"/>
      <c r="I1206" s="72" t="s">
        <v>795</v>
      </c>
      <c r="J1206" s="105"/>
      <c r="K1206" s="72">
        <v>1.92</v>
      </c>
      <c r="L1206" s="155">
        <v>0</v>
      </c>
      <c r="M1206" s="138">
        <v>500</v>
      </c>
    </row>
    <row r="1207" spans="1:13" s="66" customFormat="1" ht="15" customHeight="1">
      <c r="A1207" s="68" t="s">
        <v>2182</v>
      </c>
      <c r="B1207" s="109" t="s">
        <v>2213</v>
      </c>
      <c r="C1207" s="103"/>
      <c r="D1207" s="142">
        <v>0.93810000000000004</v>
      </c>
      <c r="E1207" s="140">
        <v>5.68</v>
      </c>
      <c r="F1207" s="133">
        <f t="shared" si="19"/>
        <v>6</v>
      </c>
      <c r="G1207" s="107">
        <v>0</v>
      </c>
      <c r="H1207" s="105"/>
      <c r="I1207" s="72" t="s">
        <v>795</v>
      </c>
      <c r="J1207" s="105"/>
      <c r="K1207" s="72">
        <v>1.92</v>
      </c>
      <c r="L1207" s="155">
        <v>0</v>
      </c>
      <c r="M1207" s="138">
        <v>500</v>
      </c>
    </row>
    <row r="1208" spans="1:13" ht="15" customHeight="1">
      <c r="A1208" s="68" t="s">
        <v>2183</v>
      </c>
      <c r="B1208" s="109" t="s">
        <v>2213</v>
      </c>
      <c r="C1208" s="103"/>
      <c r="D1208" s="142">
        <v>0.97219999999999995</v>
      </c>
      <c r="E1208" s="140">
        <v>5.72</v>
      </c>
      <c r="F1208" s="133">
        <f t="shared" si="19"/>
        <v>6</v>
      </c>
      <c r="G1208" s="107">
        <v>0</v>
      </c>
      <c r="H1208" s="105"/>
      <c r="I1208" s="72" t="s">
        <v>795</v>
      </c>
      <c r="J1208" s="105"/>
      <c r="K1208" s="72">
        <v>1.92</v>
      </c>
      <c r="L1208" s="155">
        <v>0</v>
      </c>
      <c r="M1208" s="138">
        <v>500</v>
      </c>
    </row>
    <row r="1209" spans="1:13" ht="15" customHeight="1">
      <c r="A1209" s="68" t="s">
        <v>2184</v>
      </c>
      <c r="B1209" s="109" t="s">
        <v>2213</v>
      </c>
      <c r="C1209" s="103"/>
      <c r="D1209" s="142">
        <v>1.2352000000000001</v>
      </c>
      <c r="E1209" s="140">
        <v>7.57</v>
      </c>
      <c r="F1209" s="133">
        <f t="shared" si="19"/>
        <v>8</v>
      </c>
      <c r="G1209" s="107">
        <v>0</v>
      </c>
      <c r="H1209" s="105"/>
      <c r="I1209" s="72" t="s">
        <v>795</v>
      </c>
      <c r="J1209" s="105"/>
      <c r="K1209" s="72">
        <v>1.92</v>
      </c>
      <c r="L1209" s="155">
        <v>0</v>
      </c>
      <c r="M1209" s="138">
        <v>500</v>
      </c>
    </row>
    <row r="1210" spans="1:13" ht="15" customHeight="1">
      <c r="A1210" s="68" t="s">
        <v>2185</v>
      </c>
      <c r="B1210" s="109" t="s">
        <v>2213</v>
      </c>
      <c r="C1210" s="103"/>
      <c r="D1210" s="142">
        <v>2.8993000000000002</v>
      </c>
      <c r="E1210" s="140">
        <v>19.18</v>
      </c>
      <c r="F1210" s="133">
        <f t="shared" si="19"/>
        <v>19</v>
      </c>
      <c r="G1210" s="107">
        <v>0</v>
      </c>
      <c r="H1210" s="105"/>
      <c r="I1210" s="72" t="s">
        <v>795</v>
      </c>
      <c r="J1210" s="105"/>
      <c r="K1210" s="72">
        <v>1.92</v>
      </c>
      <c r="L1210" s="155">
        <v>0</v>
      </c>
      <c r="M1210" s="138">
        <v>500</v>
      </c>
    </row>
    <row r="1211" spans="1:13" s="66" customFormat="1" ht="15" customHeight="1">
      <c r="A1211" s="68" t="s">
        <v>2186</v>
      </c>
      <c r="B1211" s="109" t="s">
        <v>2214</v>
      </c>
      <c r="C1211" s="103"/>
      <c r="D1211" s="142">
        <v>0.6381</v>
      </c>
      <c r="E1211" s="140">
        <v>4.28</v>
      </c>
      <c r="F1211" s="133">
        <f t="shared" si="19"/>
        <v>4</v>
      </c>
      <c r="G1211" s="107">
        <v>0</v>
      </c>
      <c r="H1211" s="105"/>
      <c r="I1211" s="72" t="s">
        <v>795</v>
      </c>
      <c r="J1211" s="105"/>
      <c r="K1211" s="72">
        <v>1.92</v>
      </c>
      <c r="L1211" s="155">
        <v>0</v>
      </c>
      <c r="M1211" s="138">
        <v>500</v>
      </c>
    </row>
    <row r="1212" spans="1:13" ht="15" customHeight="1">
      <c r="A1212" s="68" t="s">
        <v>2187</v>
      </c>
      <c r="B1212" s="109" t="s">
        <v>2214</v>
      </c>
      <c r="C1212" s="103"/>
      <c r="D1212" s="142">
        <v>0.70909999999999995</v>
      </c>
      <c r="E1212" s="140">
        <v>4.53</v>
      </c>
      <c r="F1212" s="133">
        <f t="shared" si="19"/>
        <v>5</v>
      </c>
      <c r="G1212" s="107">
        <v>0</v>
      </c>
      <c r="H1212" s="105"/>
      <c r="I1212" s="72" t="s">
        <v>795</v>
      </c>
      <c r="J1212" s="105"/>
      <c r="K1212" s="72">
        <v>1.92</v>
      </c>
      <c r="L1212" s="155">
        <v>0</v>
      </c>
      <c r="M1212" s="138">
        <v>500</v>
      </c>
    </row>
    <row r="1213" spans="1:13" ht="15" customHeight="1">
      <c r="A1213" s="68" t="s">
        <v>2188</v>
      </c>
      <c r="B1213" s="109" t="s">
        <v>2214</v>
      </c>
      <c r="C1213" s="103"/>
      <c r="D1213" s="142">
        <v>1.2645999999999999</v>
      </c>
      <c r="E1213" s="140">
        <v>4.6500000000000004</v>
      </c>
      <c r="F1213" s="133">
        <f t="shared" si="19"/>
        <v>5</v>
      </c>
      <c r="G1213" s="107">
        <v>0</v>
      </c>
      <c r="H1213" s="105"/>
      <c r="I1213" s="72" t="s">
        <v>795</v>
      </c>
      <c r="J1213" s="105"/>
      <c r="K1213" s="72">
        <v>1.92</v>
      </c>
      <c r="L1213" s="155">
        <v>0</v>
      </c>
      <c r="M1213" s="138">
        <v>500</v>
      </c>
    </row>
    <row r="1214" spans="1:13" ht="15" customHeight="1">
      <c r="A1214" s="68" t="s">
        <v>2189</v>
      </c>
      <c r="B1214" s="109" t="s">
        <v>2214</v>
      </c>
      <c r="C1214" s="103"/>
      <c r="D1214" s="142">
        <v>1.9450000000000001</v>
      </c>
      <c r="E1214" s="140">
        <v>5.03</v>
      </c>
      <c r="F1214" s="133">
        <f t="shared" si="19"/>
        <v>5</v>
      </c>
      <c r="G1214" s="107">
        <v>0</v>
      </c>
      <c r="H1214" s="105"/>
      <c r="I1214" s="72" t="s">
        <v>795</v>
      </c>
      <c r="J1214" s="105"/>
      <c r="K1214" s="72">
        <v>1.92</v>
      </c>
      <c r="L1214" s="155">
        <v>0</v>
      </c>
      <c r="M1214" s="138">
        <v>500</v>
      </c>
    </row>
    <row r="1215" spans="1:13" s="66" customFormat="1" ht="15" customHeight="1">
      <c r="A1215" s="68" t="s">
        <v>1990</v>
      </c>
      <c r="B1215" s="109" t="s">
        <v>318</v>
      </c>
      <c r="C1215" s="103"/>
      <c r="D1215" s="142">
        <v>0.2979</v>
      </c>
      <c r="E1215" s="140">
        <v>1.63</v>
      </c>
      <c r="F1215" s="133">
        <f t="shared" si="19"/>
        <v>2</v>
      </c>
      <c r="G1215" s="107">
        <v>0</v>
      </c>
      <c r="H1215" s="105"/>
      <c r="I1215" s="72" t="s">
        <v>795</v>
      </c>
      <c r="J1215" s="105"/>
      <c r="K1215" s="72">
        <v>1.92</v>
      </c>
      <c r="L1215" s="155">
        <v>0</v>
      </c>
      <c r="M1215" s="138">
        <v>500</v>
      </c>
    </row>
    <row r="1216" spans="1:13" ht="15" customHeight="1">
      <c r="A1216" s="68" t="s">
        <v>1991</v>
      </c>
      <c r="B1216" s="109" t="s">
        <v>318</v>
      </c>
      <c r="C1216" s="103"/>
      <c r="D1216" s="142">
        <v>0.38750000000000001</v>
      </c>
      <c r="E1216" s="140">
        <v>1.69</v>
      </c>
      <c r="F1216" s="133">
        <f t="shared" si="19"/>
        <v>2</v>
      </c>
      <c r="G1216" s="107">
        <v>0</v>
      </c>
      <c r="H1216" s="105"/>
      <c r="I1216" s="72" t="s">
        <v>795</v>
      </c>
      <c r="J1216" s="105"/>
      <c r="K1216" s="72">
        <v>1.92</v>
      </c>
      <c r="L1216" s="155">
        <v>0</v>
      </c>
      <c r="M1216" s="138">
        <v>500</v>
      </c>
    </row>
    <row r="1217" spans="1:13" ht="15" customHeight="1">
      <c r="A1217" s="68" t="s">
        <v>1992</v>
      </c>
      <c r="B1217" s="109" t="s">
        <v>318</v>
      </c>
      <c r="C1217" s="103"/>
      <c r="D1217" s="142">
        <v>0.67820000000000003</v>
      </c>
      <c r="E1217" s="140">
        <v>2.25</v>
      </c>
      <c r="F1217" s="133">
        <f t="shared" si="19"/>
        <v>2</v>
      </c>
      <c r="G1217" s="107">
        <v>0</v>
      </c>
      <c r="H1217" s="105"/>
      <c r="I1217" s="72" t="s">
        <v>795</v>
      </c>
      <c r="J1217" s="105"/>
      <c r="K1217" s="72">
        <v>1.92</v>
      </c>
      <c r="L1217" s="155">
        <v>0</v>
      </c>
      <c r="M1217" s="138">
        <v>500</v>
      </c>
    </row>
    <row r="1218" spans="1:13" ht="15" customHeight="1">
      <c r="A1218" s="68" t="s">
        <v>1993</v>
      </c>
      <c r="B1218" s="109" t="s">
        <v>318</v>
      </c>
      <c r="C1218" s="103"/>
      <c r="D1218" s="142">
        <v>1.6460999999999999</v>
      </c>
      <c r="E1218" s="140">
        <v>4.4400000000000004</v>
      </c>
      <c r="F1218" s="133">
        <f t="shared" si="19"/>
        <v>4</v>
      </c>
      <c r="G1218" s="107">
        <v>0</v>
      </c>
      <c r="H1218" s="105"/>
      <c r="I1218" s="72" t="s">
        <v>795</v>
      </c>
      <c r="J1218" s="105"/>
      <c r="K1218" s="72">
        <v>1.92</v>
      </c>
      <c r="L1218" s="155">
        <v>0</v>
      </c>
      <c r="M1218" s="138">
        <v>500</v>
      </c>
    </row>
    <row r="1219" spans="1:13" s="66" customFormat="1" ht="15" customHeight="1">
      <c r="A1219" s="68" t="s">
        <v>1994</v>
      </c>
      <c r="B1219" s="109" t="s">
        <v>319</v>
      </c>
      <c r="C1219" s="103"/>
      <c r="D1219" s="142">
        <v>0.48380000000000001</v>
      </c>
      <c r="E1219" s="140">
        <v>3.46</v>
      </c>
      <c r="F1219" s="133">
        <f t="shared" si="19"/>
        <v>3</v>
      </c>
      <c r="G1219" s="107">
        <v>0</v>
      </c>
      <c r="H1219" s="105"/>
      <c r="I1219" s="72" t="s">
        <v>795</v>
      </c>
      <c r="J1219" s="105"/>
      <c r="K1219" s="72">
        <v>1.92</v>
      </c>
      <c r="L1219" s="155">
        <v>0</v>
      </c>
      <c r="M1219" s="138">
        <v>500</v>
      </c>
    </row>
    <row r="1220" spans="1:13" ht="15" customHeight="1">
      <c r="A1220" s="68" t="s">
        <v>1995</v>
      </c>
      <c r="B1220" s="109" t="s">
        <v>319</v>
      </c>
      <c r="C1220" s="103"/>
      <c r="D1220" s="142">
        <v>0.61019999999999996</v>
      </c>
      <c r="E1220" s="140">
        <v>4.4800000000000004</v>
      </c>
      <c r="F1220" s="133">
        <f t="shared" si="19"/>
        <v>4</v>
      </c>
      <c r="G1220" s="107">
        <v>0</v>
      </c>
      <c r="H1220" s="105"/>
      <c r="I1220" s="72" t="s">
        <v>795</v>
      </c>
      <c r="J1220" s="105"/>
      <c r="K1220" s="72">
        <v>1.92</v>
      </c>
      <c r="L1220" s="155">
        <v>0</v>
      </c>
      <c r="M1220" s="138">
        <v>500</v>
      </c>
    </row>
    <row r="1221" spans="1:13" ht="15" customHeight="1">
      <c r="A1221" s="68" t="s">
        <v>1996</v>
      </c>
      <c r="B1221" s="109" t="s">
        <v>319</v>
      </c>
      <c r="C1221" s="103"/>
      <c r="D1221" s="142">
        <v>1.4874000000000001</v>
      </c>
      <c r="E1221" s="140">
        <v>11.01</v>
      </c>
      <c r="F1221" s="133">
        <f t="shared" si="19"/>
        <v>11</v>
      </c>
      <c r="G1221" s="107">
        <v>0</v>
      </c>
      <c r="H1221" s="105"/>
      <c r="I1221" s="72" t="s">
        <v>795</v>
      </c>
      <c r="J1221" s="105"/>
      <c r="K1221" s="72">
        <v>1.92</v>
      </c>
      <c r="L1221" s="155">
        <v>0</v>
      </c>
      <c r="M1221" s="138">
        <v>500</v>
      </c>
    </row>
    <row r="1222" spans="1:13" ht="15" customHeight="1">
      <c r="A1222" s="68" t="s">
        <v>1997</v>
      </c>
      <c r="B1222" s="109" t="s">
        <v>319</v>
      </c>
      <c r="C1222" s="103"/>
      <c r="D1222" s="142">
        <v>2.8355999999999999</v>
      </c>
      <c r="E1222" s="140">
        <v>14.99</v>
      </c>
      <c r="F1222" s="133">
        <f t="shared" si="19"/>
        <v>15</v>
      </c>
      <c r="G1222" s="107">
        <v>0</v>
      </c>
      <c r="H1222" s="105"/>
      <c r="I1222" s="72" t="s">
        <v>795</v>
      </c>
      <c r="J1222" s="105"/>
      <c r="K1222" s="72">
        <v>1.92</v>
      </c>
      <c r="L1222" s="155">
        <v>0</v>
      </c>
      <c r="M1222" s="138">
        <v>500</v>
      </c>
    </row>
    <row r="1223" spans="1:13" s="66" customFormat="1" ht="15" customHeight="1">
      <c r="A1223" s="68" t="s">
        <v>1998</v>
      </c>
      <c r="B1223" s="109" t="s">
        <v>320</v>
      </c>
      <c r="C1223" s="103"/>
      <c r="D1223" s="142">
        <v>0.5171</v>
      </c>
      <c r="E1223" s="140">
        <v>3.01</v>
      </c>
      <c r="F1223" s="133">
        <f t="shared" si="19"/>
        <v>3</v>
      </c>
      <c r="G1223" s="107">
        <v>0</v>
      </c>
      <c r="H1223" s="105"/>
      <c r="I1223" s="72" t="s">
        <v>795</v>
      </c>
      <c r="J1223" s="105"/>
      <c r="K1223" s="72">
        <v>1.92</v>
      </c>
      <c r="L1223" s="155">
        <v>0</v>
      </c>
      <c r="M1223" s="138">
        <v>500</v>
      </c>
    </row>
    <row r="1224" spans="1:13" ht="15" customHeight="1">
      <c r="A1224" s="68" t="s">
        <v>1999</v>
      </c>
      <c r="B1224" s="109" t="s">
        <v>320</v>
      </c>
      <c r="C1224" s="103"/>
      <c r="D1224" s="142">
        <v>0.61480000000000001</v>
      </c>
      <c r="E1224" s="140">
        <v>3.61</v>
      </c>
      <c r="F1224" s="133">
        <f t="shared" si="19"/>
        <v>4</v>
      </c>
      <c r="G1224" s="107">
        <v>0</v>
      </c>
      <c r="H1224" s="105"/>
      <c r="I1224" s="72" t="s">
        <v>795</v>
      </c>
      <c r="J1224" s="105"/>
      <c r="K1224" s="72">
        <v>1.92</v>
      </c>
      <c r="L1224" s="155">
        <v>0</v>
      </c>
      <c r="M1224" s="138">
        <v>500</v>
      </c>
    </row>
    <row r="1225" spans="1:13" ht="15" customHeight="1">
      <c r="A1225" s="68" t="s">
        <v>2000</v>
      </c>
      <c r="B1225" s="109" t="s">
        <v>320</v>
      </c>
      <c r="C1225" s="103"/>
      <c r="D1225" s="142">
        <v>1.0548999999999999</v>
      </c>
      <c r="E1225" s="140">
        <v>4.5</v>
      </c>
      <c r="F1225" s="133">
        <f t="shared" si="19"/>
        <v>5</v>
      </c>
      <c r="G1225" s="107">
        <v>0</v>
      </c>
      <c r="H1225" s="105"/>
      <c r="I1225" s="72" t="s">
        <v>795</v>
      </c>
      <c r="J1225" s="105"/>
      <c r="K1225" s="72">
        <v>1.92</v>
      </c>
      <c r="L1225" s="155">
        <v>0</v>
      </c>
      <c r="M1225" s="138">
        <v>500</v>
      </c>
    </row>
    <row r="1226" spans="1:13" ht="15" customHeight="1">
      <c r="A1226" s="68" t="s">
        <v>2001</v>
      </c>
      <c r="B1226" s="109" t="s">
        <v>320</v>
      </c>
      <c r="C1226" s="103"/>
      <c r="D1226" s="142">
        <v>1.9997</v>
      </c>
      <c r="E1226" s="140">
        <v>4.71</v>
      </c>
      <c r="F1226" s="133">
        <f t="shared" si="19"/>
        <v>5</v>
      </c>
      <c r="G1226" s="107">
        <v>0</v>
      </c>
      <c r="H1226" s="105"/>
      <c r="I1226" s="72" t="s">
        <v>795</v>
      </c>
      <c r="J1226" s="105"/>
      <c r="K1226" s="72">
        <v>1.92</v>
      </c>
      <c r="L1226" s="155">
        <v>0</v>
      </c>
      <c r="M1226" s="138">
        <v>500</v>
      </c>
    </row>
    <row r="1227" spans="1:13" s="66" customFormat="1" ht="15" customHeight="1">
      <c r="A1227" s="68" t="s">
        <v>2002</v>
      </c>
      <c r="B1227" s="109" t="s">
        <v>321</v>
      </c>
      <c r="C1227" s="103"/>
      <c r="D1227" s="142">
        <v>0.50249999999999995</v>
      </c>
      <c r="E1227" s="140">
        <v>3.14</v>
      </c>
      <c r="F1227" s="133">
        <f t="shared" si="19"/>
        <v>3</v>
      </c>
      <c r="G1227" s="107">
        <v>0</v>
      </c>
      <c r="H1227" s="105"/>
      <c r="I1227" s="72" t="s">
        <v>795</v>
      </c>
      <c r="J1227" s="105"/>
      <c r="K1227" s="72">
        <v>1.92</v>
      </c>
      <c r="L1227" s="155">
        <v>0</v>
      </c>
      <c r="M1227" s="138">
        <v>500</v>
      </c>
    </row>
    <row r="1228" spans="1:13" ht="15" customHeight="1">
      <c r="A1228" s="68" t="s">
        <v>2003</v>
      </c>
      <c r="B1228" s="109" t="s">
        <v>321</v>
      </c>
      <c r="C1228" s="103"/>
      <c r="D1228" s="142">
        <v>0.58860000000000001</v>
      </c>
      <c r="E1228" s="140">
        <v>3.57</v>
      </c>
      <c r="F1228" s="133">
        <f t="shared" si="19"/>
        <v>4</v>
      </c>
      <c r="G1228" s="107">
        <v>0</v>
      </c>
      <c r="H1228" s="105"/>
      <c r="I1228" s="72" t="s">
        <v>795</v>
      </c>
      <c r="J1228" s="105"/>
      <c r="K1228" s="72">
        <v>1.92</v>
      </c>
      <c r="L1228" s="155">
        <v>0</v>
      </c>
      <c r="M1228" s="138">
        <v>500</v>
      </c>
    </row>
    <row r="1229" spans="1:13" ht="15" customHeight="1">
      <c r="A1229" s="68" t="s">
        <v>2004</v>
      </c>
      <c r="B1229" s="109" t="s">
        <v>321</v>
      </c>
      <c r="C1229" s="103"/>
      <c r="D1229" s="142">
        <v>0.85750000000000004</v>
      </c>
      <c r="E1229" s="140">
        <v>3.57</v>
      </c>
      <c r="F1229" s="133">
        <f t="shared" si="19"/>
        <v>4</v>
      </c>
      <c r="G1229" s="107">
        <v>0</v>
      </c>
      <c r="H1229" s="105"/>
      <c r="I1229" s="72" t="s">
        <v>795</v>
      </c>
      <c r="J1229" s="105"/>
      <c r="K1229" s="72">
        <v>1.92</v>
      </c>
      <c r="L1229" s="155">
        <v>0</v>
      </c>
      <c r="M1229" s="138">
        <v>500</v>
      </c>
    </row>
    <row r="1230" spans="1:13" ht="15" customHeight="1">
      <c r="A1230" s="68" t="s">
        <v>2005</v>
      </c>
      <c r="B1230" s="109" t="s">
        <v>321</v>
      </c>
      <c r="C1230" s="103"/>
      <c r="D1230" s="142">
        <v>2.2031000000000001</v>
      </c>
      <c r="E1230" s="140">
        <v>7.16</v>
      </c>
      <c r="F1230" s="133">
        <f t="shared" si="19"/>
        <v>7</v>
      </c>
      <c r="G1230" s="107">
        <v>0</v>
      </c>
      <c r="H1230" s="105"/>
      <c r="I1230" s="72" t="s">
        <v>795</v>
      </c>
      <c r="J1230" s="105"/>
      <c r="K1230" s="72">
        <v>1.92</v>
      </c>
      <c r="L1230" s="155">
        <v>0</v>
      </c>
      <c r="M1230" s="138">
        <v>500</v>
      </c>
    </row>
    <row r="1231" spans="1:13" s="66" customFormat="1" ht="15" customHeight="1">
      <c r="A1231" s="68" t="s">
        <v>2006</v>
      </c>
      <c r="B1231" s="109" t="s">
        <v>322</v>
      </c>
      <c r="C1231" s="103"/>
      <c r="D1231" s="142">
        <v>0.47389999999999999</v>
      </c>
      <c r="E1231" s="140">
        <v>2.57</v>
      </c>
      <c r="F1231" s="133">
        <f t="shared" si="19"/>
        <v>3</v>
      </c>
      <c r="G1231" s="107">
        <v>0</v>
      </c>
      <c r="H1231" s="105"/>
      <c r="I1231" s="72" t="s">
        <v>795</v>
      </c>
      <c r="J1231" s="105"/>
      <c r="K1231" s="72">
        <v>1.92</v>
      </c>
      <c r="L1231" s="155">
        <v>0</v>
      </c>
      <c r="M1231" s="138">
        <v>500</v>
      </c>
    </row>
    <row r="1232" spans="1:13" ht="15" customHeight="1">
      <c r="A1232" s="68" t="s">
        <v>2007</v>
      </c>
      <c r="B1232" s="109" t="s">
        <v>322</v>
      </c>
      <c r="C1232" s="103"/>
      <c r="D1232" s="142">
        <v>0.63560000000000005</v>
      </c>
      <c r="E1232" s="140">
        <v>3.12</v>
      </c>
      <c r="F1232" s="133">
        <f t="shared" si="19"/>
        <v>3</v>
      </c>
      <c r="G1232" s="107">
        <v>0</v>
      </c>
      <c r="H1232" s="105"/>
      <c r="I1232" s="72" t="s">
        <v>795</v>
      </c>
      <c r="J1232" s="105"/>
      <c r="K1232" s="72">
        <v>1.92</v>
      </c>
      <c r="L1232" s="155">
        <v>0</v>
      </c>
      <c r="M1232" s="138">
        <v>500</v>
      </c>
    </row>
    <row r="1233" spans="1:13" ht="15" customHeight="1">
      <c r="A1233" s="68" t="s">
        <v>2008</v>
      </c>
      <c r="B1233" s="109" t="s">
        <v>322</v>
      </c>
      <c r="C1233" s="103"/>
      <c r="D1233" s="142">
        <v>1.0923</v>
      </c>
      <c r="E1233" s="140">
        <v>4.0199999999999996</v>
      </c>
      <c r="F1233" s="133">
        <f t="shared" si="19"/>
        <v>4</v>
      </c>
      <c r="G1233" s="107">
        <v>0</v>
      </c>
      <c r="H1233" s="105"/>
      <c r="I1233" s="72" t="s">
        <v>795</v>
      </c>
      <c r="J1233" s="105"/>
      <c r="K1233" s="72">
        <v>1.92</v>
      </c>
      <c r="L1233" s="155">
        <v>0</v>
      </c>
      <c r="M1233" s="138">
        <v>500</v>
      </c>
    </row>
    <row r="1234" spans="1:13" ht="15" customHeight="1">
      <c r="A1234" s="68" t="s">
        <v>2009</v>
      </c>
      <c r="B1234" s="109" t="s">
        <v>322</v>
      </c>
      <c r="C1234" s="103"/>
      <c r="D1234" s="142">
        <v>3.9912999999999998</v>
      </c>
      <c r="E1234" s="140">
        <v>11.66</v>
      </c>
      <c r="F1234" s="133">
        <f t="shared" si="19"/>
        <v>12</v>
      </c>
      <c r="G1234" s="107">
        <v>0</v>
      </c>
      <c r="H1234" s="105"/>
      <c r="I1234" s="72" t="s">
        <v>795</v>
      </c>
      <c r="J1234" s="105"/>
      <c r="K1234" s="72">
        <v>1.92</v>
      </c>
      <c r="L1234" s="155">
        <v>0</v>
      </c>
      <c r="M1234" s="138">
        <v>500</v>
      </c>
    </row>
    <row r="1235" spans="1:13" s="66" customFormat="1" ht="15" customHeight="1">
      <c r="A1235" s="68" t="s">
        <v>2010</v>
      </c>
      <c r="B1235" s="109" t="s">
        <v>323</v>
      </c>
      <c r="C1235" s="103"/>
      <c r="D1235" s="142">
        <v>0.50870000000000004</v>
      </c>
      <c r="E1235" s="140">
        <v>3.55</v>
      </c>
      <c r="F1235" s="133">
        <f t="shared" si="19"/>
        <v>4</v>
      </c>
      <c r="G1235" s="107">
        <v>0</v>
      </c>
      <c r="H1235" s="105"/>
      <c r="I1235" s="72" t="s">
        <v>795</v>
      </c>
      <c r="J1235" s="105"/>
      <c r="K1235" s="72">
        <v>1.92</v>
      </c>
      <c r="L1235" s="155">
        <v>0</v>
      </c>
      <c r="M1235" s="138">
        <v>500</v>
      </c>
    </row>
    <row r="1236" spans="1:13" ht="15" customHeight="1">
      <c r="A1236" s="68" t="s">
        <v>2011</v>
      </c>
      <c r="B1236" s="109" t="s">
        <v>323</v>
      </c>
      <c r="C1236" s="103"/>
      <c r="D1236" s="142">
        <v>0.59370000000000001</v>
      </c>
      <c r="E1236" s="140">
        <v>3.55</v>
      </c>
      <c r="F1236" s="133">
        <f t="shared" si="19"/>
        <v>4</v>
      </c>
      <c r="G1236" s="107">
        <v>0</v>
      </c>
      <c r="H1236" s="105"/>
      <c r="I1236" s="72" t="s">
        <v>795</v>
      </c>
      <c r="J1236" s="105"/>
      <c r="K1236" s="72">
        <v>1.92</v>
      </c>
      <c r="L1236" s="155">
        <v>0</v>
      </c>
      <c r="M1236" s="138">
        <v>500</v>
      </c>
    </row>
    <row r="1237" spans="1:13" ht="15" customHeight="1">
      <c r="A1237" s="68" t="s">
        <v>2012</v>
      </c>
      <c r="B1237" s="109" t="s">
        <v>323</v>
      </c>
      <c r="C1237" s="103"/>
      <c r="D1237" s="142">
        <v>0.73089999999999999</v>
      </c>
      <c r="E1237" s="140">
        <v>3.55</v>
      </c>
      <c r="F1237" s="133">
        <f t="shared" si="19"/>
        <v>4</v>
      </c>
      <c r="G1237" s="107">
        <v>0</v>
      </c>
      <c r="H1237" s="105"/>
      <c r="I1237" s="72" t="s">
        <v>795</v>
      </c>
      <c r="J1237" s="105"/>
      <c r="K1237" s="72">
        <v>1.92</v>
      </c>
      <c r="L1237" s="155">
        <v>0</v>
      </c>
      <c r="M1237" s="138">
        <v>500</v>
      </c>
    </row>
    <row r="1238" spans="1:13" ht="15" customHeight="1">
      <c r="A1238" s="68" t="s">
        <v>2013</v>
      </c>
      <c r="B1238" s="109" t="s">
        <v>323</v>
      </c>
      <c r="C1238" s="103"/>
      <c r="D1238" s="142">
        <v>1.8728</v>
      </c>
      <c r="E1238" s="140">
        <v>6.31</v>
      </c>
      <c r="F1238" s="133">
        <f t="shared" si="19"/>
        <v>6</v>
      </c>
      <c r="G1238" s="107">
        <v>0</v>
      </c>
      <c r="H1238" s="105"/>
      <c r="I1238" s="72" t="s">
        <v>795</v>
      </c>
      <c r="J1238" s="105"/>
      <c r="K1238" s="72">
        <v>1.92</v>
      </c>
      <c r="L1238" s="155">
        <v>0</v>
      </c>
      <c r="M1238" s="138">
        <v>500</v>
      </c>
    </row>
    <row r="1239" spans="1:13" s="66" customFormat="1" ht="15" customHeight="1">
      <c r="A1239" s="68" t="s">
        <v>2014</v>
      </c>
      <c r="B1239" s="109" t="s">
        <v>324</v>
      </c>
      <c r="C1239" s="103"/>
      <c r="D1239" s="142">
        <v>1.8494999999999999</v>
      </c>
      <c r="E1239" s="140">
        <v>2.92</v>
      </c>
      <c r="F1239" s="133">
        <f t="shared" ref="F1239:F1302" si="20">IF(I1239="Mental Health and Substance Abuse",ROUND(E1239,0),0)</f>
        <v>0</v>
      </c>
      <c r="G1239" s="107">
        <v>44252.959999999999</v>
      </c>
      <c r="H1239" s="105"/>
      <c r="I1239" s="72" t="s">
        <v>770</v>
      </c>
      <c r="J1239" s="105"/>
      <c r="K1239" s="147">
        <v>1</v>
      </c>
      <c r="L1239" s="135">
        <v>0.8</v>
      </c>
      <c r="M1239" s="72" t="s">
        <v>2156</v>
      </c>
    </row>
    <row r="1240" spans="1:13" ht="15" customHeight="1">
      <c r="A1240" s="68" t="s">
        <v>2015</v>
      </c>
      <c r="B1240" s="109" t="s">
        <v>324</v>
      </c>
      <c r="C1240" s="103"/>
      <c r="D1240" s="142">
        <v>2.379</v>
      </c>
      <c r="E1240" s="140">
        <v>4.08</v>
      </c>
      <c r="F1240" s="133">
        <f t="shared" si="20"/>
        <v>0</v>
      </c>
      <c r="G1240" s="107">
        <v>81520.36</v>
      </c>
      <c r="H1240" s="105"/>
      <c r="I1240" s="72" t="s">
        <v>770</v>
      </c>
      <c r="J1240" s="105"/>
      <c r="K1240" s="147">
        <v>1</v>
      </c>
      <c r="L1240" s="135">
        <v>0.8</v>
      </c>
      <c r="M1240" s="72" t="s">
        <v>2156</v>
      </c>
    </row>
    <row r="1241" spans="1:13" ht="15" customHeight="1">
      <c r="A1241" s="68" t="s">
        <v>2016</v>
      </c>
      <c r="B1241" s="109" t="s">
        <v>324</v>
      </c>
      <c r="C1241" s="103"/>
      <c r="D1241" s="142">
        <v>3.4828000000000001</v>
      </c>
      <c r="E1241" s="140">
        <v>6.36</v>
      </c>
      <c r="F1241" s="133">
        <f t="shared" si="20"/>
        <v>0</v>
      </c>
      <c r="G1241" s="107">
        <v>81520.36</v>
      </c>
      <c r="H1241" s="105"/>
      <c r="I1241" s="72" t="s">
        <v>770</v>
      </c>
      <c r="J1241" s="105"/>
      <c r="K1241" s="147">
        <v>1</v>
      </c>
      <c r="L1241" s="135">
        <v>0.8</v>
      </c>
      <c r="M1241" s="72" t="s">
        <v>2156</v>
      </c>
    </row>
    <row r="1242" spans="1:13" ht="15" customHeight="1">
      <c r="A1242" s="68" t="s">
        <v>2017</v>
      </c>
      <c r="B1242" s="109" t="s">
        <v>324</v>
      </c>
      <c r="C1242" s="103"/>
      <c r="D1242" s="142">
        <v>7.3160999999999996</v>
      </c>
      <c r="E1242" s="140">
        <v>9.92</v>
      </c>
      <c r="F1242" s="133">
        <f t="shared" si="20"/>
        <v>0</v>
      </c>
      <c r="G1242" s="107">
        <v>199528.81</v>
      </c>
      <c r="H1242" s="105"/>
      <c r="I1242" s="72" t="s">
        <v>770</v>
      </c>
      <c r="J1242" s="105"/>
      <c r="K1242" s="147">
        <v>1</v>
      </c>
      <c r="L1242" s="135">
        <v>0.8</v>
      </c>
      <c r="M1242" s="72" t="s">
        <v>2156</v>
      </c>
    </row>
    <row r="1243" spans="1:13" s="66" customFormat="1" ht="15" customHeight="1">
      <c r="A1243" s="68" t="s">
        <v>2018</v>
      </c>
      <c r="B1243" s="109" t="s">
        <v>325</v>
      </c>
      <c r="C1243" s="103"/>
      <c r="D1243" s="142">
        <v>1.4136</v>
      </c>
      <c r="E1243" s="140">
        <v>2.79</v>
      </c>
      <c r="F1243" s="133">
        <f t="shared" si="20"/>
        <v>0</v>
      </c>
      <c r="G1243" s="107">
        <v>34637.769999999997</v>
      </c>
      <c r="H1243" s="105"/>
      <c r="I1243" s="72" t="s">
        <v>770</v>
      </c>
      <c r="J1243" s="105"/>
      <c r="K1243" s="147">
        <v>1</v>
      </c>
      <c r="L1243" s="135">
        <v>0.8</v>
      </c>
      <c r="M1243" s="72" t="s">
        <v>2156</v>
      </c>
    </row>
    <row r="1244" spans="1:13" ht="15" customHeight="1">
      <c r="A1244" s="68" t="s">
        <v>2019</v>
      </c>
      <c r="B1244" s="109" t="s">
        <v>325</v>
      </c>
      <c r="C1244" s="103"/>
      <c r="D1244" s="142">
        <v>1.8301000000000001</v>
      </c>
      <c r="E1244" s="140">
        <v>3.58</v>
      </c>
      <c r="F1244" s="133">
        <f t="shared" si="20"/>
        <v>0</v>
      </c>
      <c r="G1244" s="107">
        <v>47911.99</v>
      </c>
      <c r="H1244" s="105"/>
      <c r="I1244" s="72" t="s">
        <v>770</v>
      </c>
      <c r="J1244" s="105"/>
      <c r="K1244" s="147">
        <v>1</v>
      </c>
      <c r="L1244" s="135">
        <v>0.8</v>
      </c>
      <c r="M1244" s="72" t="s">
        <v>2156</v>
      </c>
    </row>
    <row r="1245" spans="1:13" ht="15" customHeight="1">
      <c r="A1245" s="68" t="s">
        <v>2020</v>
      </c>
      <c r="B1245" s="109" t="s">
        <v>325</v>
      </c>
      <c r="C1245" s="103"/>
      <c r="D1245" s="142">
        <v>2.5581</v>
      </c>
      <c r="E1245" s="140">
        <v>4.93</v>
      </c>
      <c r="F1245" s="133">
        <f t="shared" si="20"/>
        <v>0</v>
      </c>
      <c r="G1245" s="107">
        <v>59960.06</v>
      </c>
      <c r="H1245" s="105"/>
      <c r="I1245" s="72" t="s">
        <v>770</v>
      </c>
      <c r="J1245" s="105"/>
      <c r="K1245" s="147">
        <v>1</v>
      </c>
      <c r="L1245" s="135">
        <v>0.8</v>
      </c>
      <c r="M1245" s="72" t="s">
        <v>2156</v>
      </c>
    </row>
    <row r="1246" spans="1:13" ht="15" customHeight="1">
      <c r="A1246" s="68" t="s">
        <v>2021</v>
      </c>
      <c r="B1246" s="109" t="s">
        <v>325</v>
      </c>
      <c r="C1246" s="103"/>
      <c r="D1246" s="142">
        <v>5.6356999999999999</v>
      </c>
      <c r="E1246" s="140">
        <v>12</v>
      </c>
      <c r="F1246" s="133">
        <f t="shared" si="20"/>
        <v>0</v>
      </c>
      <c r="G1246" s="107">
        <v>87037.84</v>
      </c>
      <c r="H1246" s="105"/>
      <c r="I1246" s="72" t="s">
        <v>770</v>
      </c>
      <c r="J1246" s="105"/>
      <c r="K1246" s="147">
        <v>1</v>
      </c>
      <c r="L1246" s="135">
        <v>0.8</v>
      </c>
      <c r="M1246" s="72" t="s">
        <v>2156</v>
      </c>
    </row>
    <row r="1247" spans="1:13" s="66" customFormat="1" ht="15" customHeight="1">
      <c r="A1247" s="68" t="s">
        <v>2022</v>
      </c>
      <c r="B1247" s="109" t="s">
        <v>326</v>
      </c>
      <c r="C1247" s="103"/>
      <c r="D1247" s="142">
        <v>1.1034999999999999</v>
      </c>
      <c r="E1247" s="140">
        <v>2.2400000000000002</v>
      </c>
      <c r="F1247" s="133">
        <f t="shared" si="20"/>
        <v>0</v>
      </c>
      <c r="G1247" s="107">
        <v>30000</v>
      </c>
      <c r="H1247" s="105"/>
      <c r="I1247" s="72" t="s">
        <v>770</v>
      </c>
      <c r="J1247" s="105"/>
      <c r="K1247" s="147">
        <v>1</v>
      </c>
      <c r="L1247" s="135">
        <v>0.8</v>
      </c>
      <c r="M1247" s="72" t="s">
        <v>2156</v>
      </c>
    </row>
    <row r="1248" spans="1:13" ht="15" customHeight="1">
      <c r="A1248" s="68" t="s">
        <v>2023</v>
      </c>
      <c r="B1248" s="109" t="s">
        <v>326</v>
      </c>
      <c r="C1248" s="103"/>
      <c r="D1248" s="142">
        <v>1.4271</v>
      </c>
      <c r="E1248" s="140">
        <v>3.4</v>
      </c>
      <c r="F1248" s="133">
        <f t="shared" si="20"/>
        <v>0</v>
      </c>
      <c r="G1248" s="107">
        <v>32930.68</v>
      </c>
      <c r="H1248" s="105"/>
      <c r="I1248" s="72" t="s">
        <v>770</v>
      </c>
      <c r="J1248" s="105"/>
      <c r="K1248" s="147">
        <v>1</v>
      </c>
      <c r="L1248" s="135">
        <v>0.8</v>
      </c>
      <c r="M1248" s="72" t="s">
        <v>2156</v>
      </c>
    </row>
    <row r="1249" spans="1:13" ht="15" customHeight="1">
      <c r="A1249" s="68" t="s">
        <v>2024</v>
      </c>
      <c r="B1249" s="109" t="s">
        <v>326</v>
      </c>
      <c r="C1249" s="103"/>
      <c r="D1249" s="142">
        <v>2.4390999999999998</v>
      </c>
      <c r="E1249" s="140">
        <v>5.28</v>
      </c>
      <c r="F1249" s="133">
        <f t="shared" si="20"/>
        <v>0</v>
      </c>
      <c r="G1249" s="107">
        <v>79975.86</v>
      </c>
      <c r="H1249" s="105"/>
      <c r="I1249" s="72" t="s">
        <v>770</v>
      </c>
      <c r="J1249" s="105"/>
      <c r="K1249" s="147">
        <v>1</v>
      </c>
      <c r="L1249" s="135">
        <v>0.8</v>
      </c>
      <c r="M1249" s="72" t="s">
        <v>2156</v>
      </c>
    </row>
    <row r="1250" spans="1:13" ht="15" customHeight="1">
      <c r="A1250" s="68" t="s">
        <v>2025</v>
      </c>
      <c r="B1250" s="109" t="s">
        <v>326</v>
      </c>
      <c r="C1250" s="103"/>
      <c r="D1250" s="142">
        <v>4.0999999999999996</v>
      </c>
      <c r="E1250" s="140">
        <v>9.9499999999999993</v>
      </c>
      <c r="F1250" s="133">
        <f t="shared" si="20"/>
        <v>0</v>
      </c>
      <c r="G1250" s="107">
        <v>91213.94</v>
      </c>
      <c r="H1250" s="105"/>
      <c r="I1250" s="72" t="s">
        <v>770</v>
      </c>
      <c r="J1250" s="105"/>
      <c r="K1250" s="147">
        <v>1</v>
      </c>
      <c r="L1250" s="135">
        <v>0.8</v>
      </c>
      <c r="M1250" s="72" t="s">
        <v>2156</v>
      </c>
    </row>
    <row r="1251" spans="1:13" s="66" customFormat="1" ht="15" customHeight="1">
      <c r="A1251" s="68" t="s">
        <v>2026</v>
      </c>
      <c r="B1251" s="109" t="s">
        <v>131</v>
      </c>
      <c r="C1251" s="103"/>
      <c r="D1251" s="142">
        <v>0.61319999999999997</v>
      </c>
      <c r="E1251" s="140">
        <v>1.78</v>
      </c>
      <c r="F1251" s="133">
        <f t="shared" si="20"/>
        <v>0</v>
      </c>
      <c r="G1251" s="107">
        <v>30000</v>
      </c>
      <c r="H1251" s="105"/>
      <c r="I1251" s="72" t="s">
        <v>2216</v>
      </c>
      <c r="J1251" s="105"/>
      <c r="K1251" s="72">
        <v>1.31</v>
      </c>
      <c r="L1251" s="135">
        <v>0.8</v>
      </c>
      <c r="M1251" s="72" t="s">
        <v>2156</v>
      </c>
    </row>
    <row r="1252" spans="1:13" ht="15" customHeight="1">
      <c r="A1252" s="68" t="s">
        <v>2027</v>
      </c>
      <c r="B1252" s="109" t="s">
        <v>131</v>
      </c>
      <c r="C1252" s="103"/>
      <c r="D1252" s="142">
        <v>0.85089999999999999</v>
      </c>
      <c r="E1252" s="140">
        <v>2.31</v>
      </c>
      <c r="F1252" s="133">
        <f t="shared" si="20"/>
        <v>0</v>
      </c>
      <c r="G1252" s="107">
        <v>30000</v>
      </c>
      <c r="H1252" s="105"/>
      <c r="I1252" s="72" t="s">
        <v>2216</v>
      </c>
      <c r="J1252" s="105"/>
      <c r="K1252" s="72">
        <v>1.31</v>
      </c>
      <c r="L1252" s="135">
        <v>0.8</v>
      </c>
      <c r="M1252" s="72" t="s">
        <v>2156</v>
      </c>
    </row>
    <row r="1253" spans="1:13" ht="15" customHeight="1">
      <c r="A1253" s="68" t="s">
        <v>2028</v>
      </c>
      <c r="B1253" s="109" t="s">
        <v>131</v>
      </c>
      <c r="C1253" s="103"/>
      <c r="D1253" s="142">
        <v>1.3102</v>
      </c>
      <c r="E1253" s="140">
        <v>3.24</v>
      </c>
      <c r="F1253" s="133">
        <f t="shared" si="20"/>
        <v>0</v>
      </c>
      <c r="G1253" s="107">
        <v>32419.43</v>
      </c>
      <c r="H1253" s="105"/>
      <c r="I1253" s="72" t="s">
        <v>2216</v>
      </c>
      <c r="J1253" s="105"/>
      <c r="K1253" s="72">
        <v>1.31</v>
      </c>
      <c r="L1253" s="135">
        <v>0.8</v>
      </c>
      <c r="M1253" s="72" t="s">
        <v>2156</v>
      </c>
    </row>
    <row r="1254" spans="1:13" ht="15" customHeight="1">
      <c r="A1254" s="68" t="s">
        <v>2029</v>
      </c>
      <c r="B1254" s="109" t="s">
        <v>131</v>
      </c>
      <c r="C1254" s="103"/>
      <c r="D1254" s="142">
        <v>2.4180999999999999</v>
      </c>
      <c r="E1254" s="140">
        <v>6.2</v>
      </c>
      <c r="F1254" s="133">
        <f t="shared" si="20"/>
        <v>0</v>
      </c>
      <c r="G1254" s="107">
        <v>53987.71</v>
      </c>
      <c r="H1254" s="105"/>
      <c r="I1254" s="72" t="s">
        <v>2216</v>
      </c>
      <c r="J1254" s="105"/>
      <c r="K1254" s="72">
        <v>1.31</v>
      </c>
      <c r="L1254" s="135">
        <v>0.8</v>
      </c>
      <c r="M1254" s="72" t="s">
        <v>2156</v>
      </c>
    </row>
    <row r="1255" spans="1:13" s="66" customFormat="1" ht="15" customHeight="1">
      <c r="A1255" s="68" t="s">
        <v>2030</v>
      </c>
      <c r="B1255" s="109" t="s">
        <v>132</v>
      </c>
      <c r="C1255" s="103"/>
      <c r="D1255" s="142">
        <v>0.39350000000000002</v>
      </c>
      <c r="E1255" s="140">
        <v>1.4</v>
      </c>
      <c r="F1255" s="133">
        <f t="shared" si="20"/>
        <v>0</v>
      </c>
      <c r="G1255" s="107">
        <v>30000</v>
      </c>
      <c r="H1255" s="105"/>
      <c r="I1255" s="72" t="s">
        <v>2216</v>
      </c>
      <c r="J1255" s="105"/>
      <c r="K1255" s="72">
        <v>1.31</v>
      </c>
      <c r="L1255" s="135">
        <v>0.8</v>
      </c>
      <c r="M1255" s="72" t="s">
        <v>2156</v>
      </c>
    </row>
    <row r="1256" spans="1:13" ht="15" customHeight="1">
      <c r="A1256" s="68" t="s">
        <v>2031</v>
      </c>
      <c r="B1256" s="69" t="s">
        <v>132</v>
      </c>
      <c r="D1256" s="144">
        <v>0.66779999999999995</v>
      </c>
      <c r="E1256" s="140">
        <v>1.79</v>
      </c>
      <c r="F1256" s="133">
        <f t="shared" si="20"/>
        <v>0</v>
      </c>
      <c r="G1256" s="107">
        <v>30000</v>
      </c>
      <c r="H1256" s="67"/>
      <c r="I1256" s="71" t="s">
        <v>2216</v>
      </c>
      <c r="J1256" s="67"/>
      <c r="K1256" s="71">
        <v>1.31</v>
      </c>
      <c r="L1256" s="137">
        <v>0.8</v>
      </c>
      <c r="M1256" s="71" t="s">
        <v>2156</v>
      </c>
    </row>
    <row r="1257" spans="1:13" ht="15" customHeight="1">
      <c r="A1257" s="68" t="s">
        <v>2032</v>
      </c>
      <c r="B1257" s="69" t="s">
        <v>132</v>
      </c>
      <c r="D1257" s="144">
        <v>1.3314999999999999</v>
      </c>
      <c r="E1257" s="140">
        <v>3.21</v>
      </c>
      <c r="F1257" s="133">
        <f t="shared" si="20"/>
        <v>0</v>
      </c>
      <c r="G1257" s="107">
        <v>64909.93</v>
      </c>
      <c r="H1257" s="67"/>
      <c r="I1257" s="71" t="s">
        <v>2216</v>
      </c>
      <c r="J1257" s="67"/>
      <c r="K1257" s="71">
        <v>1.31</v>
      </c>
      <c r="L1257" s="137">
        <v>0.8</v>
      </c>
      <c r="M1257" s="71" t="s">
        <v>2156</v>
      </c>
    </row>
    <row r="1258" spans="1:13" ht="15" customHeight="1">
      <c r="A1258" s="68" t="s">
        <v>2033</v>
      </c>
      <c r="B1258" s="69" t="s">
        <v>132</v>
      </c>
      <c r="D1258" s="144">
        <v>2.4657</v>
      </c>
      <c r="E1258" s="140">
        <v>5.53</v>
      </c>
      <c r="F1258" s="133">
        <f t="shared" si="20"/>
        <v>0</v>
      </c>
      <c r="G1258" s="107">
        <v>64909.93</v>
      </c>
      <c r="H1258" s="67"/>
      <c r="I1258" s="71" t="s">
        <v>2216</v>
      </c>
      <c r="J1258" s="67"/>
      <c r="K1258" s="71">
        <v>1.31</v>
      </c>
      <c r="L1258" s="137">
        <v>0.8</v>
      </c>
      <c r="M1258" s="71" t="s">
        <v>2156</v>
      </c>
    </row>
    <row r="1259" spans="1:13" s="66" customFormat="1" ht="15" customHeight="1">
      <c r="A1259" s="68" t="s">
        <v>2034</v>
      </c>
      <c r="B1259" s="109" t="s">
        <v>133</v>
      </c>
      <c r="C1259" s="103"/>
      <c r="D1259" s="142">
        <v>0.35139999999999999</v>
      </c>
      <c r="E1259" s="140">
        <v>1.39</v>
      </c>
      <c r="F1259" s="133">
        <f t="shared" si="20"/>
        <v>0</v>
      </c>
      <c r="G1259" s="107">
        <v>30000</v>
      </c>
      <c r="H1259" s="105"/>
      <c r="I1259" s="72" t="s">
        <v>2216</v>
      </c>
      <c r="J1259" s="105"/>
      <c r="K1259" s="72">
        <v>1.31</v>
      </c>
      <c r="L1259" s="135">
        <v>0.8</v>
      </c>
      <c r="M1259" s="72" t="s">
        <v>2156</v>
      </c>
    </row>
    <row r="1260" spans="1:13" ht="15" customHeight="1">
      <c r="A1260" s="68" t="s">
        <v>2035</v>
      </c>
      <c r="B1260" s="109" t="s">
        <v>133</v>
      </c>
      <c r="C1260" s="103"/>
      <c r="D1260" s="142">
        <v>0.48980000000000001</v>
      </c>
      <c r="E1260" s="140">
        <v>1.83</v>
      </c>
      <c r="F1260" s="133">
        <f t="shared" si="20"/>
        <v>0</v>
      </c>
      <c r="G1260" s="107">
        <v>30000</v>
      </c>
      <c r="H1260" s="105"/>
      <c r="I1260" s="72" t="s">
        <v>2216</v>
      </c>
      <c r="J1260" s="105"/>
      <c r="K1260" s="72">
        <v>1.31</v>
      </c>
      <c r="L1260" s="135">
        <v>0.8</v>
      </c>
      <c r="M1260" s="72" t="s">
        <v>2156</v>
      </c>
    </row>
    <row r="1261" spans="1:13" ht="15" customHeight="1">
      <c r="A1261" s="68" t="s">
        <v>2036</v>
      </c>
      <c r="B1261" s="109" t="s">
        <v>133</v>
      </c>
      <c r="C1261" s="103"/>
      <c r="D1261" s="142">
        <v>0.86970000000000003</v>
      </c>
      <c r="E1261" s="140">
        <v>2.7</v>
      </c>
      <c r="F1261" s="133">
        <f t="shared" si="20"/>
        <v>0</v>
      </c>
      <c r="G1261" s="107">
        <v>30000</v>
      </c>
      <c r="H1261" s="105"/>
      <c r="I1261" s="72" t="s">
        <v>2216</v>
      </c>
      <c r="J1261" s="105"/>
      <c r="K1261" s="72">
        <v>1.31</v>
      </c>
      <c r="L1261" s="135">
        <v>0.8</v>
      </c>
      <c r="M1261" s="72" t="s">
        <v>2156</v>
      </c>
    </row>
    <row r="1262" spans="1:13" ht="15" customHeight="1">
      <c r="A1262" s="68" t="s">
        <v>2037</v>
      </c>
      <c r="B1262" s="109" t="s">
        <v>133</v>
      </c>
      <c r="C1262" s="103"/>
      <c r="D1262" s="142">
        <v>1.8859999999999999</v>
      </c>
      <c r="E1262" s="140">
        <v>4.25</v>
      </c>
      <c r="F1262" s="133">
        <f t="shared" si="20"/>
        <v>0</v>
      </c>
      <c r="G1262" s="107">
        <v>71022.850000000006</v>
      </c>
      <c r="H1262" s="105"/>
      <c r="I1262" s="72" t="s">
        <v>2216</v>
      </c>
      <c r="J1262" s="105"/>
      <c r="K1262" s="72">
        <v>1.31</v>
      </c>
      <c r="L1262" s="135">
        <v>0.8</v>
      </c>
      <c r="M1262" s="72" t="s">
        <v>2156</v>
      </c>
    </row>
    <row r="1263" spans="1:13" s="66" customFormat="1" ht="15" customHeight="1">
      <c r="A1263" s="68" t="s">
        <v>2038</v>
      </c>
      <c r="B1263" s="109" t="s">
        <v>134</v>
      </c>
      <c r="C1263" s="103"/>
      <c r="D1263" s="142">
        <v>0.55630000000000002</v>
      </c>
      <c r="E1263" s="140">
        <v>2.0099999999999998</v>
      </c>
      <c r="F1263" s="133">
        <f t="shared" si="20"/>
        <v>0</v>
      </c>
      <c r="G1263" s="107">
        <v>30000</v>
      </c>
      <c r="H1263" s="105"/>
      <c r="I1263" s="72" t="s">
        <v>2216</v>
      </c>
      <c r="J1263" s="105"/>
      <c r="K1263" s="72">
        <v>1.31</v>
      </c>
      <c r="L1263" s="135">
        <v>0.8</v>
      </c>
      <c r="M1263" s="72" t="s">
        <v>2156</v>
      </c>
    </row>
    <row r="1264" spans="1:13" ht="15" customHeight="1">
      <c r="A1264" s="68" t="s">
        <v>2039</v>
      </c>
      <c r="B1264" s="109" t="s">
        <v>134</v>
      </c>
      <c r="C1264" s="103"/>
      <c r="D1264" s="142">
        <v>0.71260000000000001</v>
      </c>
      <c r="E1264" s="140">
        <v>2.36</v>
      </c>
      <c r="F1264" s="133">
        <f t="shared" si="20"/>
        <v>0</v>
      </c>
      <c r="G1264" s="107">
        <v>30000</v>
      </c>
      <c r="H1264" s="105"/>
      <c r="I1264" s="72" t="s">
        <v>2216</v>
      </c>
      <c r="J1264" s="105"/>
      <c r="K1264" s="72">
        <v>1.31</v>
      </c>
      <c r="L1264" s="135">
        <v>0.8</v>
      </c>
      <c r="M1264" s="72" t="s">
        <v>2156</v>
      </c>
    </row>
    <row r="1265" spans="1:13" ht="15" customHeight="1">
      <c r="A1265" s="68" t="s">
        <v>2040</v>
      </c>
      <c r="B1265" s="109" t="s">
        <v>134</v>
      </c>
      <c r="C1265" s="103"/>
      <c r="D1265" s="142">
        <v>1.6671</v>
      </c>
      <c r="E1265" s="140">
        <v>5.21</v>
      </c>
      <c r="F1265" s="133">
        <f t="shared" si="20"/>
        <v>0</v>
      </c>
      <c r="G1265" s="107">
        <v>50601.26</v>
      </c>
      <c r="H1265" s="105"/>
      <c r="I1265" s="72" t="s">
        <v>2216</v>
      </c>
      <c r="J1265" s="105"/>
      <c r="K1265" s="72">
        <v>1.31</v>
      </c>
      <c r="L1265" s="135">
        <v>0.8</v>
      </c>
      <c r="M1265" s="72" t="s">
        <v>2156</v>
      </c>
    </row>
    <row r="1266" spans="1:13" ht="15" customHeight="1">
      <c r="A1266" s="68" t="s">
        <v>2041</v>
      </c>
      <c r="B1266" s="109" t="s">
        <v>134</v>
      </c>
      <c r="C1266" s="103"/>
      <c r="D1266" s="142">
        <v>2.2414000000000001</v>
      </c>
      <c r="E1266" s="140">
        <v>5.37</v>
      </c>
      <c r="F1266" s="133">
        <f t="shared" si="20"/>
        <v>0</v>
      </c>
      <c r="G1266" s="107">
        <v>69447</v>
      </c>
      <c r="H1266" s="105"/>
      <c r="I1266" s="72" t="s">
        <v>2216</v>
      </c>
      <c r="J1266" s="105"/>
      <c r="K1266" s="72">
        <v>1.31</v>
      </c>
      <c r="L1266" s="135">
        <v>0.8</v>
      </c>
      <c r="M1266" s="72" t="s">
        <v>2156</v>
      </c>
    </row>
    <row r="1267" spans="1:13" s="66" customFormat="1" ht="15" customHeight="1">
      <c r="A1267" s="68" t="s">
        <v>2042</v>
      </c>
      <c r="B1267" s="109" t="s">
        <v>327</v>
      </c>
      <c r="C1267" s="103"/>
      <c r="D1267" s="142">
        <v>0.63549999999999995</v>
      </c>
      <c r="E1267" s="140">
        <v>1.75</v>
      </c>
      <c r="F1267" s="133">
        <f t="shared" si="20"/>
        <v>0</v>
      </c>
      <c r="G1267" s="107">
        <v>30000</v>
      </c>
      <c r="H1267" s="105"/>
      <c r="I1267" s="72" t="s">
        <v>2216</v>
      </c>
      <c r="J1267" s="105"/>
      <c r="K1267" s="72">
        <v>1.31</v>
      </c>
      <c r="L1267" s="135">
        <v>0.8</v>
      </c>
      <c r="M1267" s="72" t="s">
        <v>2156</v>
      </c>
    </row>
    <row r="1268" spans="1:13" ht="15" customHeight="1">
      <c r="A1268" s="68" t="s">
        <v>2043</v>
      </c>
      <c r="B1268" s="109" t="s">
        <v>327</v>
      </c>
      <c r="C1268" s="103"/>
      <c r="D1268" s="142">
        <v>0.73209999999999997</v>
      </c>
      <c r="E1268" s="140">
        <v>2.64</v>
      </c>
      <c r="F1268" s="133">
        <f t="shared" si="20"/>
        <v>0</v>
      </c>
      <c r="G1268" s="107">
        <v>40005.32</v>
      </c>
      <c r="H1268" s="105"/>
      <c r="I1268" s="72" t="s">
        <v>2216</v>
      </c>
      <c r="J1268" s="105"/>
      <c r="K1268" s="72">
        <v>1.31</v>
      </c>
      <c r="L1268" s="135">
        <v>0.8</v>
      </c>
      <c r="M1268" s="72" t="s">
        <v>2156</v>
      </c>
    </row>
    <row r="1269" spans="1:13" ht="15" customHeight="1">
      <c r="A1269" s="68" t="s">
        <v>2044</v>
      </c>
      <c r="B1269" s="109" t="s">
        <v>327</v>
      </c>
      <c r="C1269" s="103"/>
      <c r="D1269" s="142">
        <v>1.3029999999999999</v>
      </c>
      <c r="E1269" s="140">
        <v>4.0599999999999996</v>
      </c>
      <c r="F1269" s="133">
        <f t="shared" si="20"/>
        <v>0</v>
      </c>
      <c r="G1269" s="107">
        <v>54953.73</v>
      </c>
      <c r="H1269" s="105"/>
      <c r="I1269" s="72" t="s">
        <v>2216</v>
      </c>
      <c r="J1269" s="105"/>
      <c r="K1269" s="72">
        <v>1.31</v>
      </c>
      <c r="L1269" s="135">
        <v>0.8</v>
      </c>
      <c r="M1269" s="72" t="s">
        <v>2156</v>
      </c>
    </row>
    <row r="1270" spans="1:13" ht="15" customHeight="1">
      <c r="A1270" s="68" t="s">
        <v>2045</v>
      </c>
      <c r="B1270" s="109" t="s">
        <v>327</v>
      </c>
      <c r="C1270" s="103"/>
      <c r="D1270" s="142">
        <v>2.9931000000000001</v>
      </c>
      <c r="E1270" s="140">
        <v>4.53</v>
      </c>
      <c r="F1270" s="133">
        <f t="shared" si="20"/>
        <v>0</v>
      </c>
      <c r="G1270" s="107">
        <v>91629.1</v>
      </c>
      <c r="H1270" s="105"/>
      <c r="I1270" s="72" t="s">
        <v>2216</v>
      </c>
      <c r="J1270" s="105"/>
      <c r="K1270" s="72">
        <v>1.31</v>
      </c>
      <c r="L1270" s="135">
        <v>0.8</v>
      </c>
      <c r="M1270" s="72" t="s">
        <v>2156</v>
      </c>
    </row>
    <row r="1271" spans="1:13" s="66" customFormat="1" ht="15" customHeight="1">
      <c r="A1271" s="68" t="s">
        <v>2046</v>
      </c>
      <c r="B1271" s="109" t="s">
        <v>135</v>
      </c>
      <c r="C1271" s="103"/>
      <c r="D1271" s="142">
        <v>0.50190000000000001</v>
      </c>
      <c r="E1271" s="140">
        <v>1.67</v>
      </c>
      <c r="F1271" s="133">
        <f t="shared" si="20"/>
        <v>0</v>
      </c>
      <c r="G1271" s="107">
        <v>30000</v>
      </c>
      <c r="H1271" s="105"/>
      <c r="I1271" s="72" t="s">
        <v>2216</v>
      </c>
      <c r="J1271" s="105"/>
      <c r="K1271" s="72">
        <v>1.31</v>
      </c>
      <c r="L1271" s="135">
        <v>0.8</v>
      </c>
      <c r="M1271" s="72" t="s">
        <v>2156</v>
      </c>
    </row>
    <row r="1272" spans="1:13" ht="15" customHeight="1">
      <c r="A1272" s="68" t="s">
        <v>2047</v>
      </c>
      <c r="B1272" s="109" t="s">
        <v>135</v>
      </c>
      <c r="C1272" s="103"/>
      <c r="D1272" s="142">
        <v>0.57189999999999996</v>
      </c>
      <c r="E1272" s="140">
        <v>2.19</v>
      </c>
      <c r="F1272" s="133">
        <f t="shared" si="20"/>
        <v>0</v>
      </c>
      <c r="G1272" s="107">
        <v>30000</v>
      </c>
      <c r="H1272" s="105"/>
      <c r="I1272" s="72" t="s">
        <v>2216</v>
      </c>
      <c r="J1272" s="105"/>
      <c r="K1272" s="72">
        <v>1.31</v>
      </c>
      <c r="L1272" s="135">
        <v>0.8</v>
      </c>
      <c r="M1272" s="72" t="s">
        <v>2156</v>
      </c>
    </row>
    <row r="1273" spans="1:13" ht="15" customHeight="1">
      <c r="A1273" s="68" t="s">
        <v>2048</v>
      </c>
      <c r="B1273" s="109" t="s">
        <v>135</v>
      </c>
      <c r="C1273" s="103"/>
      <c r="D1273" s="142">
        <v>0.86650000000000005</v>
      </c>
      <c r="E1273" s="140">
        <v>2.61</v>
      </c>
      <c r="F1273" s="133">
        <f t="shared" si="20"/>
        <v>0</v>
      </c>
      <c r="G1273" s="107">
        <v>31306.68</v>
      </c>
      <c r="H1273" s="105"/>
      <c r="I1273" s="72" t="s">
        <v>2216</v>
      </c>
      <c r="J1273" s="105"/>
      <c r="K1273" s="72">
        <v>1.31</v>
      </c>
      <c r="L1273" s="135">
        <v>0.8</v>
      </c>
      <c r="M1273" s="72" t="s">
        <v>2156</v>
      </c>
    </row>
    <row r="1274" spans="1:13" ht="15" customHeight="1">
      <c r="A1274" s="68" t="s">
        <v>2049</v>
      </c>
      <c r="B1274" s="109" t="s">
        <v>135</v>
      </c>
      <c r="C1274" s="103"/>
      <c r="D1274" s="142">
        <v>3.2972999999999999</v>
      </c>
      <c r="E1274" s="140">
        <v>5.78</v>
      </c>
      <c r="F1274" s="133">
        <f t="shared" si="20"/>
        <v>0</v>
      </c>
      <c r="G1274" s="107">
        <v>77936.81</v>
      </c>
      <c r="H1274" s="105"/>
      <c r="I1274" s="72" t="s">
        <v>2216</v>
      </c>
      <c r="J1274" s="105"/>
      <c r="K1274" s="72">
        <v>1.31</v>
      </c>
      <c r="L1274" s="135">
        <v>0.8</v>
      </c>
      <c r="M1274" s="72" t="s">
        <v>2156</v>
      </c>
    </row>
    <row r="1275" spans="1:13" s="66" customFormat="1" ht="15" customHeight="1">
      <c r="A1275" s="68" t="s">
        <v>2050</v>
      </c>
      <c r="B1275" s="109" t="s">
        <v>328</v>
      </c>
      <c r="C1275" s="103"/>
      <c r="D1275" s="142">
        <v>0.46879999999999999</v>
      </c>
      <c r="E1275" s="140">
        <v>2.2599999999999998</v>
      </c>
      <c r="F1275" s="133">
        <f t="shared" si="20"/>
        <v>0</v>
      </c>
      <c r="G1275" s="107">
        <v>30000</v>
      </c>
      <c r="H1275" s="105"/>
      <c r="I1275" s="72" t="s">
        <v>2216</v>
      </c>
      <c r="J1275" s="105"/>
      <c r="K1275" s="72">
        <v>1.31</v>
      </c>
      <c r="L1275" s="135">
        <v>0.8</v>
      </c>
      <c r="M1275" s="72" t="s">
        <v>2156</v>
      </c>
    </row>
    <row r="1276" spans="1:13" ht="15" customHeight="1">
      <c r="A1276" s="68" t="s">
        <v>2051</v>
      </c>
      <c r="B1276" s="109" t="s">
        <v>328</v>
      </c>
      <c r="C1276" s="103"/>
      <c r="D1276" s="142">
        <v>0.82550000000000001</v>
      </c>
      <c r="E1276" s="140">
        <v>3.67</v>
      </c>
      <c r="F1276" s="133">
        <f t="shared" si="20"/>
        <v>0</v>
      </c>
      <c r="G1276" s="107">
        <v>30000</v>
      </c>
      <c r="H1276" s="105"/>
      <c r="I1276" s="72" t="s">
        <v>2216</v>
      </c>
      <c r="J1276" s="105"/>
      <c r="K1276" s="72">
        <v>1.31</v>
      </c>
      <c r="L1276" s="135">
        <v>0.8</v>
      </c>
      <c r="M1276" s="72" t="s">
        <v>2156</v>
      </c>
    </row>
    <row r="1277" spans="1:13" ht="15" customHeight="1">
      <c r="A1277" s="68" t="s">
        <v>2052</v>
      </c>
      <c r="B1277" s="109" t="s">
        <v>328</v>
      </c>
      <c r="C1277" s="103"/>
      <c r="D1277" s="142">
        <v>1.3299000000000001</v>
      </c>
      <c r="E1277" s="140">
        <v>4.46</v>
      </c>
      <c r="F1277" s="133">
        <f t="shared" si="20"/>
        <v>0</v>
      </c>
      <c r="G1277" s="107">
        <v>31256.28</v>
      </c>
      <c r="H1277" s="105"/>
      <c r="I1277" s="72" t="s">
        <v>2216</v>
      </c>
      <c r="J1277" s="105"/>
      <c r="K1277" s="72">
        <v>1.31</v>
      </c>
      <c r="L1277" s="135">
        <v>0.8</v>
      </c>
      <c r="M1277" s="72" t="s">
        <v>2156</v>
      </c>
    </row>
    <row r="1278" spans="1:13" ht="15" customHeight="1">
      <c r="A1278" s="68" t="s">
        <v>2053</v>
      </c>
      <c r="B1278" s="109" t="s">
        <v>328</v>
      </c>
      <c r="C1278" s="103"/>
      <c r="D1278" s="142">
        <v>2.7463000000000002</v>
      </c>
      <c r="E1278" s="140">
        <v>5.22</v>
      </c>
      <c r="F1278" s="133">
        <f t="shared" si="20"/>
        <v>0</v>
      </c>
      <c r="G1278" s="107">
        <v>76318.27</v>
      </c>
      <c r="H1278" s="105"/>
      <c r="I1278" s="72" t="s">
        <v>2216</v>
      </c>
      <c r="J1278" s="105"/>
      <c r="K1278" s="72">
        <v>1.31</v>
      </c>
      <c r="L1278" s="135">
        <v>0.8</v>
      </c>
      <c r="M1278" s="72" t="s">
        <v>2156</v>
      </c>
    </row>
    <row r="1279" spans="1:13" s="66" customFormat="1" ht="15" customHeight="1">
      <c r="A1279" s="68" t="s">
        <v>2054</v>
      </c>
      <c r="B1279" s="109" t="s">
        <v>329</v>
      </c>
      <c r="C1279" s="103"/>
      <c r="D1279" s="142">
        <v>2.2482000000000002</v>
      </c>
      <c r="E1279" s="140">
        <v>9.3699999999999992</v>
      </c>
      <c r="F1279" s="133">
        <f t="shared" si="20"/>
        <v>0</v>
      </c>
      <c r="G1279" s="107">
        <v>50226.42</v>
      </c>
      <c r="H1279" s="105"/>
      <c r="I1279" s="72" t="s">
        <v>785</v>
      </c>
      <c r="J1279" s="105"/>
      <c r="K1279" s="147">
        <v>1</v>
      </c>
      <c r="L1279" s="135">
        <v>0.8</v>
      </c>
      <c r="M1279" s="72" t="s">
        <v>2156</v>
      </c>
    </row>
    <row r="1280" spans="1:13" ht="15" customHeight="1">
      <c r="A1280" s="68" t="s">
        <v>2055</v>
      </c>
      <c r="B1280" s="109" t="s">
        <v>329</v>
      </c>
      <c r="C1280" s="103"/>
      <c r="D1280" s="142">
        <v>4.0873999999999997</v>
      </c>
      <c r="E1280" s="140">
        <v>9.86</v>
      </c>
      <c r="F1280" s="133">
        <f t="shared" si="20"/>
        <v>0</v>
      </c>
      <c r="G1280" s="107">
        <v>90936.07</v>
      </c>
      <c r="H1280" s="105"/>
      <c r="I1280" s="72" t="s">
        <v>785</v>
      </c>
      <c r="J1280" s="105"/>
      <c r="K1280" s="147">
        <v>1</v>
      </c>
      <c r="L1280" s="135">
        <v>0.8</v>
      </c>
      <c r="M1280" s="72" t="s">
        <v>2156</v>
      </c>
    </row>
    <row r="1281" spans="1:13" ht="15" customHeight="1">
      <c r="A1281" s="68" t="s">
        <v>2056</v>
      </c>
      <c r="B1281" s="109" t="s">
        <v>329</v>
      </c>
      <c r="C1281" s="103"/>
      <c r="D1281" s="142">
        <v>7.8300999999999998</v>
      </c>
      <c r="E1281" s="140">
        <v>18.149999999999999</v>
      </c>
      <c r="F1281" s="133">
        <f t="shared" si="20"/>
        <v>0</v>
      </c>
      <c r="G1281" s="107">
        <v>173773.38</v>
      </c>
      <c r="H1281" s="105"/>
      <c r="I1281" s="72" t="s">
        <v>785</v>
      </c>
      <c r="J1281" s="105"/>
      <c r="K1281" s="147">
        <v>1</v>
      </c>
      <c r="L1281" s="135">
        <v>0.8</v>
      </c>
      <c r="M1281" s="72" t="s">
        <v>2156</v>
      </c>
    </row>
    <row r="1282" spans="1:13" ht="15" customHeight="1">
      <c r="A1282" s="68" t="s">
        <v>2057</v>
      </c>
      <c r="B1282" s="109" t="s">
        <v>329</v>
      </c>
      <c r="C1282" s="103"/>
      <c r="D1282" s="142">
        <v>25.8933</v>
      </c>
      <c r="E1282" s="140">
        <v>38.64</v>
      </c>
      <c r="F1282" s="133">
        <f t="shared" si="20"/>
        <v>0</v>
      </c>
      <c r="G1282" s="107">
        <v>573570.75</v>
      </c>
      <c r="H1282" s="105"/>
      <c r="I1282" s="72" t="s">
        <v>785</v>
      </c>
      <c r="J1282" s="105"/>
      <c r="K1282" s="147">
        <v>1</v>
      </c>
      <c r="L1282" s="135">
        <v>0.8</v>
      </c>
      <c r="M1282" s="72" t="s">
        <v>2156</v>
      </c>
    </row>
    <row r="1283" spans="1:13" s="66" customFormat="1" ht="15" customHeight="1">
      <c r="A1283" s="68" t="s">
        <v>2058</v>
      </c>
      <c r="B1283" s="109" t="s">
        <v>330</v>
      </c>
      <c r="C1283" s="103"/>
      <c r="D1283" s="142">
        <v>1.3605</v>
      </c>
      <c r="E1283" s="140">
        <v>4.3899999999999997</v>
      </c>
      <c r="F1283" s="133">
        <f t="shared" si="20"/>
        <v>0</v>
      </c>
      <c r="G1283" s="107">
        <v>33695.79</v>
      </c>
      <c r="H1283" s="105"/>
      <c r="I1283" s="72" t="s">
        <v>785</v>
      </c>
      <c r="J1283" s="105"/>
      <c r="K1283" s="147">
        <v>1</v>
      </c>
      <c r="L1283" s="135">
        <v>0.8</v>
      </c>
      <c r="M1283" s="72" t="s">
        <v>2156</v>
      </c>
    </row>
    <row r="1284" spans="1:13" ht="15" customHeight="1">
      <c r="A1284" s="68" t="s">
        <v>2059</v>
      </c>
      <c r="B1284" s="109" t="s">
        <v>330</v>
      </c>
      <c r="C1284" s="103"/>
      <c r="D1284" s="142">
        <v>2.5053000000000001</v>
      </c>
      <c r="E1284" s="140">
        <v>7.42</v>
      </c>
      <c r="F1284" s="133">
        <f t="shared" si="20"/>
        <v>0</v>
      </c>
      <c r="G1284" s="107">
        <v>59666.35</v>
      </c>
      <c r="H1284" s="105"/>
      <c r="I1284" s="72" t="s">
        <v>785</v>
      </c>
      <c r="J1284" s="105"/>
      <c r="K1284" s="147">
        <v>1</v>
      </c>
      <c r="L1284" s="135">
        <v>0.8</v>
      </c>
      <c r="M1284" s="72" t="s">
        <v>2156</v>
      </c>
    </row>
    <row r="1285" spans="1:13" ht="15" customHeight="1">
      <c r="A1285" s="68" t="s">
        <v>2060</v>
      </c>
      <c r="B1285" s="109" t="s">
        <v>330</v>
      </c>
      <c r="C1285" s="103"/>
      <c r="D1285" s="142">
        <v>6.3579999999999997</v>
      </c>
      <c r="E1285" s="140">
        <v>14.78</v>
      </c>
      <c r="F1285" s="133">
        <f t="shared" si="20"/>
        <v>0</v>
      </c>
      <c r="G1285" s="107">
        <v>149288.48000000001</v>
      </c>
      <c r="H1285" s="105"/>
      <c r="I1285" s="72" t="s">
        <v>785</v>
      </c>
      <c r="J1285" s="105"/>
      <c r="K1285" s="147">
        <v>1</v>
      </c>
      <c r="L1285" s="135">
        <v>0.8</v>
      </c>
      <c r="M1285" s="72" t="s">
        <v>2156</v>
      </c>
    </row>
    <row r="1286" spans="1:13" ht="15" customHeight="1">
      <c r="A1286" s="68" t="s">
        <v>2061</v>
      </c>
      <c r="B1286" s="109" t="s">
        <v>330</v>
      </c>
      <c r="C1286" s="103"/>
      <c r="D1286" s="142">
        <v>13.8469</v>
      </c>
      <c r="E1286" s="140">
        <v>25.38</v>
      </c>
      <c r="F1286" s="133">
        <f t="shared" si="20"/>
        <v>0</v>
      </c>
      <c r="G1286" s="107">
        <v>306945.59000000003</v>
      </c>
      <c r="H1286" s="105"/>
      <c r="I1286" s="72" t="s">
        <v>785</v>
      </c>
      <c r="J1286" s="105"/>
      <c r="K1286" s="147">
        <v>1</v>
      </c>
      <c r="L1286" s="135">
        <v>0.8</v>
      </c>
      <c r="M1286" s="72" t="s">
        <v>2156</v>
      </c>
    </row>
    <row r="1287" spans="1:13" s="66" customFormat="1" ht="15" customHeight="1">
      <c r="A1287" s="68" t="s">
        <v>2062</v>
      </c>
      <c r="B1287" s="109" t="s">
        <v>331</v>
      </c>
      <c r="C1287" s="103"/>
      <c r="D1287" s="142">
        <v>0.6764</v>
      </c>
      <c r="E1287" s="140">
        <v>2.5</v>
      </c>
      <c r="F1287" s="133">
        <f t="shared" si="20"/>
        <v>0</v>
      </c>
      <c r="G1287" s="107">
        <v>30000</v>
      </c>
      <c r="H1287" s="105"/>
      <c r="I1287" s="72" t="s">
        <v>785</v>
      </c>
      <c r="J1287" s="105"/>
      <c r="K1287" s="147">
        <v>1</v>
      </c>
      <c r="L1287" s="135">
        <v>0.8</v>
      </c>
      <c r="M1287" s="72" t="s">
        <v>2156</v>
      </c>
    </row>
    <row r="1288" spans="1:13" ht="15" customHeight="1">
      <c r="A1288" s="68" t="s">
        <v>2063</v>
      </c>
      <c r="B1288" s="109" t="s">
        <v>331</v>
      </c>
      <c r="C1288" s="103"/>
      <c r="D1288" s="142">
        <v>0.88900000000000001</v>
      </c>
      <c r="E1288" s="140">
        <v>3.34</v>
      </c>
      <c r="F1288" s="133">
        <f t="shared" si="20"/>
        <v>0</v>
      </c>
      <c r="G1288" s="107">
        <v>30000</v>
      </c>
      <c r="H1288" s="105"/>
      <c r="I1288" s="72" t="s">
        <v>785</v>
      </c>
      <c r="J1288" s="105"/>
      <c r="K1288" s="147">
        <v>1</v>
      </c>
      <c r="L1288" s="135">
        <v>0.8</v>
      </c>
      <c r="M1288" s="72" t="s">
        <v>2156</v>
      </c>
    </row>
    <row r="1289" spans="1:13" ht="15" customHeight="1">
      <c r="A1289" s="68" t="s">
        <v>2064</v>
      </c>
      <c r="B1289" s="109" t="s">
        <v>331</v>
      </c>
      <c r="C1289" s="103"/>
      <c r="D1289" s="142">
        <v>1.7493000000000001</v>
      </c>
      <c r="E1289" s="140">
        <v>5.45</v>
      </c>
      <c r="F1289" s="133">
        <f t="shared" si="20"/>
        <v>0</v>
      </c>
      <c r="G1289" s="107">
        <v>39186.019999999997</v>
      </c>
      <c r="H1289" s="105"/>
      <c r="I1289" s="72" t="s">
        <v>785</v>
      </c>
      <c r="J1289" s="105"/>
      <c r="K1289" s="147">
        <v>1</v>
      </c>
      <c r="L1289" s="135">
        <v>0.8</v>
      </c>
      <c r="M1289" s="72" t="s">
        <v>2156</v>
      </c>
    </row>
    <row r="1290" spans="1:13" ht="15" customHeight="1">
      <c r="A1290" s="68" t="s">
        <v>2065</v>
      </c>
      <c r="B1290" s="109" t="s">
        <v>331</v>
      </c>
      <c r="C1290" s="103"/>
      <c r="D1290" s="142">
        <v>2.5394000000000001</v>
      </c>
      <c r="E1290" s="140">
        <v>5.45</v>
      </c>
      <c r="F1290" s="133">
        <f t="shared" si="20"/>
        <v>0</v>
      </c>
      <c r="G1290" s="107">
        <v>56671.9</v>
      </c>
      <c r="H1290" s="105"/>
      <c r="I1290" s="72" t="s">
        <v>785</v>
      </c>
      <c r="J1290" s="105"/>
      <c r="K1290" s="147">
        <v>1</v>
      </c>
      <c r="L1290" s="135">
        <v>0.8</v>
      </c>
      <c r="M1290" s="72" t="s">
        <v>2156</v>
      </c>
    </row>
    <row r="1291" spans="1:13" s="66" customFormat="1" ht="15" customHeight="1">
      <c r="A1291" s="68" t="s">
        <v>2066</v>
      </c>
      <c r="B1291" s="109" t="s">
        <v>332</v>
      </c>
      <c r="C1291" s="103"/>
      <c r="D1291" s="142">
        <v>0.69899999999999995</v>
      </c>
      <c r="E1291" s="140">
        <v>2.06</v>
      </c>
      <c r="F1291" s="133">
        <f t="shared" si="20"/>
        <v>0</v>
      </c>
      <c r="G1291" s="107">
        <v>30000</v>
      </c>
      <c r="H1291" s="105"/>
      <c r="I1291" s="72" t="s">
        <v>785</v>
      </c>
      <c r="J1291" s="105"/>
      <c r="K1291" s="147">
        <v>1</v>
      </c>
      <c r="L1291" s="135">
        <v>0.8</v>
      </c>
      <c r="M1291" s="72" t="s">
        <v>2156</v>
      </c>
    </row>
    <row r="1292" spans="1:13" ht="15" customHeight="1">
      <c r="A1292" s="68" t="s">
        <v>2067</v>
      </c>
      <c r="B1292" s="109" t="s">
        <v>332</v>
      </c>
      <c r="C1292" s="103"/>
      <c r="D1292" s="142">
        <v>0.98360000000000003</v>
      </c>
      <c r="E1292" s="140">
        <v>2.91</v>
      </c>
      <c r="F1292" s="133">
        <f t="shared" si="20"/>
        <v>0</v>
      </c>
      <c r="G1292" s="107">
        <v>30000</v>
      </c>
      <c r="H1292" s="105"/>
      <c r="I1292" s="72" t="s">
        <v>785</v>
      </c>
      <c r="J1292" s="105"/>
      <c r="K1292" s="147">
        <v>1</v>
      </c>
      <c r="L1292" s="135">
        <v>0.8</v>
      </c>
      <c r="M1292" s="72" t="s">
        <v>2156</v>
      </c>
    </row>
    <row r="1293" spans="1:13" ht="15" customHeight="1">
      <c r="A1293" s="68" t="s">
        <v>2068</v>
      </c>
      <c r="B1293" s="109" t="s">
        <v>332</v>
      </c>
      <c r="C1293" s="103"/>
      <c r="D1293" s="142">
        <v>1.4056999999999999</v>
      </c>
      <c r="E1293" s="140">
        <v>4.47</v>
      </c>
      <c r="F1293" s="133">
        <f t="shared" si="20"/>
        <v>0</v>
      </c>
      <c r="G1293" s="107">
        <v>31580.36</v>
      </c>
      <c r="H1293" s="105"/>
      <c r="I1293" s="72" t="s">
        <v>785</v>
      </c>
      <c r="J1293" s="105"/>
      <c r="K1293" s="147">
        <v>1</v>
      </c>
      <c r="L1293" s="135">
        <v>0.8</v>
      </c>
      <c r="M1293" s="72" t="s">
        <v>2156</v>
      </c>
    </row>
    <row r="1294" spans="1:13" ht="15" customHeight="1">
      <c r="A1294" s="68" t="s">
        <v>2069</v>
      </c>
      <c r="B1294" s="109" t="s">
        <v>332</v>
      </c>
      <c r="C1294" s="103"/>
      <c r="D1294" s="142">
        <v>2.8974000000000002</v>
      </c>
      <c r="E1294" s="140">
        <v>7.77</v>
      </c>
      <c r="F1294" s="133">
        <f t="shared" si="20"/>
        <v>0</v>
      </c>
      <c r="G1294" s="107">
        <v>64595.54</v>
      </c>
      <c r="H1294" s="105"/>
      <c r="I1294" s="72" t="s">
        <v>785</v>
      </c>
      <c r="J1294" s="105"/>
      <c r="K1294" s="147">
        <v>1</v>
      </c>
      <c r="L1294" s="135">
        <v>0.8</v>
      </c>
      <c r="M1294" s="72" t="s">
        <v>2156</v>
      </c>
    </row>
    <row r="1295" spans="1:13" s="66" customFormat="1" ht="15" customHeight="1">
      <c r="A1295" s="68" t="s">
        <v>2070</v>
      </c>
      <c r="B1295" s="109" t="s">
        <v>333</v>
      </c>
      <c r="C1295" s="103"/>
      <c r="D1295" s="142">
        <v>1.6968000000000001</v>
      </c>
      <c r="E1295" s="140">
        <v>2.41</v>
      </c>
      <c r="F1295" s="133">
        <f t="shared" si="20"/>
        <v>0</v>
      </c>
      <c r="G1295" s="107">
        <v>41630.1</v>
      </c>
      <c r="H1295" s="105"/>
      <c r="I1295" s="72" t="s">
        <v>770</v>
      </c>
      <c r="J1295" s="105"/>
      <c r="K1295" s="147">
        <v>1</v>
      </c>
      <c r="L1295" s="135">
        <v>0.8</v>
      </c>
      <c r="M1295" s="72" t="s">
        <v>2156</v>
      </c>
    </row>
    <row r="1296" spans="1:13" ht="15" customHeight="1">
      <c r="A1296" s="68" t="s">
        <v>2071</v>
      </c>
      <c r="B1296" s="109" t="s">
        <v>333</v>
      </c>
      <c r="C1296" s="103"/>
      <c r="D1296" s="142">
        <v>2.8294000000000001</v>
      </c>
      <c r="E1296" s="140">
        <v>2.6</v>
      </c>
      <c r="F1296" s="133">
        <f t="shared" si="20"/>
        <v>0</v>
      </c>
      <c r="G1296" s="107">
        <v>61339.85</v>
      </c>
      <c r="H1296" s="105"/>
      <c r="I1296" s="72" t="s">
        <v>770</v>
      </c>
      <c r="J1296" s="105"/>
      <c r="K1296" s="147">
        <v>1</v>
      </c>
      <c r="L1296" s="135">
        <v>0.8</v>
      </c>
      <c r="M1296" s="72" t="s">
        <v>2156</v>
      </c>
    </row>
    <row r="1297" spans="1:13" ht="15" customHeight="1">
      <c r="A1297" s="68" t="s">
        <v>2072</v>
      </c>
      <c r="B1297" s="109" t="s">
        <v>333</v>
      </c>
      <c r="C1297" s="103"/>
      <c r="D1297" s="142">
        <v>4.0683999999999996</v>
      </c>
      <c r="E1297" s="140">
        <v>5.16</v>
      </c>
      <c r="F1297" s="133">
        <f t="shared" si="20"/>
        <v>0</v>
      </c>
      <c r="G1297" s="107">
        <v>143135.45000000001</v>
      </c>
      <c r="H1297" s="105"/>
      <c r="I1297" s="72" t="s">
        <v>770</v>
      </c>
      <c r="J1297" s="105"/>
      <c r="K1297" s="147">
        <v>1</v>
      </c>
      <c r="L1297" s="135">
        <v>0.8</v>
      </c>
      <c r="M1297" s="72" t="s">
        <v>2156</v>
      </c>
    </row>
    <row r="1298" spans="1:13" ht="15" customHeight="1">
      <c r="A1298" s="68" t="s">
        <v>2073</v>
      </c>
      <c r="B1298" s="109" t="s">
        <v>333</v>
      </c>
      <c r="C1298" s="103"/>
      <c r="D1298" s="142">
        <v>7.0578000000000003</v>
      </c>
      <c r="E1298" s="140">
        <v>15.99</v>
      </c>
      <c r="F1298" s="133">
        <f t="shared" si="20"/>
        <v>0</v>
      </c>
      <c r="G1298" s="107">
        <v>156679.96</v>
      </c>
      <c r="H1298" s="105"/>
      <c r="I1298" s="72" t="s">
        <v>770</v>
      </c>
      <c r="J1298" s="105"/>
      <c r="K1298" s="147">
        <v>1</v>
      </c>
      <c r="L1298" s="135">
        <v>0.8</v>
      </c>
      <c r="M1298" s="72" t="s">
        <v>2156</v>
      </c>
    </row>
    <row r="1299" spans="1:13" s="66" customFormat="1" ht="15" customHeight="1">
      <c r="A1299" s="68" t="s">
        <v>2190</v>
      </c>
      <c r="B1299" s="109" t="s">
        <v>2215</v>
      </c>
      <c r="C1299" s="103"/>
      <c r="D1299" s="142">
        <v>2.6255999999999999</v>
      </c>
      <c r="E1299" s="140">
        <v>3.81</v>
      </c>
      <c r="F1299" s="133">
        <f t="shared" si="20"/>
        <v>0</v>
      </c>
      <c r="G1299" s="107">
        <v>53752.15</v>
      </c>
      <c r="H1299" s="105"/>
      <c r="I1299" s="72" t="s">
        <v>770</v>
      </c>
      <c r="J1299" s="105"/>
      <c r="K1299" s="147">
        <v>1</v>
      </c>
      <c r="L1299" s="135">
        <v>0.8</v>
      </c>
      <c r="M1299" s="72" t="s">
        <v>2156</v>
      </c>
    </row>
    <row r="1300" spans="1:13" ht="15" customHeight="1">
      <c r="A1300" s="68" t="s">
        <v>2191</v>
      </c>
      <c r="B1300" s="109" t="s">
        <v>2215</v>
      </c>
      <c r="C1300" s="103"/>
      <c r="D1300" s="142">
        <v>2.6255999999999999</v>
      </c>
      <c r="E1300" s="140">
        <v>3.99</v>
      </c>
      <c r="F1300" s="133">
        <f t="shared" si="20"/>
        <v>0</v>
      </c>
      <c r="G1300" s="107">
        <v>53752.15</v>
      </c>
      <c r="H1300" s="105"/>
      <c r="I1300" s="72" t="s">
        <v>770</v>
      </c>
      <c r="J1300" s="105"/>
      <c r="K1300" s="147">
        <v>1</v>
      </c>
      <c r="L1300" s="135">
        <v>0.8</v>
      </c>
      <c r="M1300" s="72" t="s">
        <v>2156</v>
      </c>
    </row>
    <row r="1301" spans="1:13" ht="15" customHeight="1">
      <c r="A1301" s="68" t="s">
        <v>2192</v>
      </c>
      <c r="B1301" s="109" t="s">
        <v>2215</v>
      </c>
      <c r="C1301" s="103"/>
      <c r="D1301" s="142">
        <v>3.3835000000000002</v>
      </c>
      <c r="E1301" s="140">
        <v>4.8499999999999996</v>
      </c>
      <c r="F1301" s="133">
        <f t="shared" si="20"/>
        <v>0</v>
      </c>
      <c r="G1301" s="107">
        <v>75355.19</v>
      </c>
      <c r="H1301" s="105"/>
      <c r="I1301" s="72" t="s">
        <v>770</v>
      </c>
      <c r="J1301" s="105"/>
      <c r="K1301" s="147">
        <v>1</v>
      </c>
      <c r="L1301" s="135">
        <v>0.8</v>
      </c>
      <c r="M1301" s="72" t="s">
        <v>2156</v>
      </c>
    </row>
    <row r="1302" spans="1:13" ht="15" customHeight="1">
      <c r="A1302" s="68" t="s">
        <v>2193</v>
      </c>
      <c r="B1302" s="109" t="s">
        <v>2215</v>
      </c>
      <c r="C1302" s="103"/>
      <c r="D1302" s="142">
        <v>10.4168</v>
      </c>
      <c r="E1302" s="140">
        <v>4.8499999999999996</v>
      </c>
      <c r="F1302" s="133">
        <f t="shared" si="20"/>
        <v>0</v>
      </c>
      <c r="G1302" s="107">
        <v>231026.43</v>
      </c>
      <c r="H1302" s="105"/>
      <c r="I1302" s="72" t="s">
        <v>770</v>
      </c>
      <c r="J1302" s="105"/>
      <c r="K1302" s="147">
        <v>1</v>
      </c>
      <c r="L1302" s="135">
        <v>0.8</v>
      </c>
      <c r="M1302" s="72" t="s">
        <v>2156</v>
      </c>
    </row>
    <row r="1303" spans="1:13" s="66" customFormat="1" ht="15" customHeight="1">
      <c r="A1303" s="68" t="s">
        <v>2074</v>
      </c>
      <c r="B1303" s="109" t="s">
        <v>136</v>
      </c>
      <c r="C1303" s="103"/>
      <c r="D1303" s="142">
        <v>1.1797</v>
      </c>
      <c r="E1303" s="140">
        <v>8.84</v>
      </c>
      <c r="F1303" s="133">
        <f t="shared" ref="F1303:F1364" si="21">IF(I1303="Mental Health and Substance Abuse",ROUND(E1303,0),0)</f>
        <v>0</v>
      </c>
      <c r="G1303" s="107">
        <v>30000</v>
      </c>
      <c r="H1303" s="105"/>
      <c r="I1303" s="72" t="s">
        <v>796</v>
      </c>
      <c r="J1303" s="105"/>
      <c r="K1303" s="147">
        <v>1</v>
      </c>
      <c r="L1303" s="135">
        <v>0.8</v>
      </c>
      <c r="M1303" s="72" t="s">
        <v>2156</v>
      </c>
    </row>
    <row r="1304" spans="1:13" ht="15" customHeight="1">
      <c r="A1304" s="68" t="s">
        <v>2075</v>
      </c>
      <c r="B1304" s="109" t="s">
        <v>136</v>
      </c>
      <c r="C1304" s="103"/>
      <c r="D1304" s="142">
        <v>1.4464999999999999</v>
      </c>
      <c r="E1304" s="140">
        <v>10.3</v>
      </c>
      <c r="F1304" s="133">
        <f t="shared" si="21"/>
        <v>0</v>
      </c>
      <c r="G1304" s="107">
        <v>35546.82</v>
      </c>
      <c r="H1304" s="105"/>
      <c r="I1304" s="72" t="s">
        <v>796</v>
      </c>
      <c r="J1304" s="105"/>
      <c r="K1304" s="147">
        <v>1</v>
      </c>
      <c r="L1304" s="135">
        <v>0.8</v>
      </c>
      <c r="M1304" s="72" t="s">
        <v>2156</v>
      </c>
    </row>
    <row r="1305" spans="1:13" ht="15" customHeight="1">
      <c r="A1305" s="68" t="s">
        <v>2076</v>
      </c>
      <c r="B1305" s="109" t="s">
        <v>136</v>
      </c>
      <c r="C1305" s="103"/>
      <c r="D1305" s="142">
        <v>1.8785000000000001</v>
      </c>
      <c r="E1305" s="140">
        <v>12.32</v>
      </c>
      <c r="F1305" s="133">
        <f t="shared" si="21"/>
        <v>0</v>
      </c>
      <c r="G1305" s="107">
        <v>42816.73</v>
      </c>
      <c r="H1305" s="105"/>
      <c r="I1305" s="72" t="s">
        <v>796</v>
      </c>
      <c r="J1305" s="105"/>
      <c r="K1305" s="147">
        <v>1</v>
      </c>
      <c r="L1305" s="135">
        <v>0.8</v>
      </c>
      <c r="M1305" s="72" t="s">
        <v>2156</v>
      </c>
    </row>
    <row r="1306" spans="1:13" ht="15" customHeight="1">
      <c r="A1306" s="68" t="s">
        <v>2077</v>
      </c>
      <c r="B1306" s="109" t="s">
        <v>136</v>
      </c>
      <c r="C1306" s="103"/>
      <c r="D1306" s="142">
        <v>2.1023000000000001</v>
      </c>
      <c r="E1306" s="140">
        <v>13.39</v>
      </c>
      <c r="F1306" s="133">
        <f t="shared" si="21"/>
        <v>0</v>
      </c>
      <c r="G1306" s="107">
        <v>57931.14</v>
      </c>
      <c r="H1306" s="105"/>
      <c r="I1306" s="72" t="s">
        <v>796</v>
      </c>
      <c r="J1306" s="105"/>
      <c r="K1306" s="147">
        <v>1</v>
      </c>
      <c r="L1306" s="135">
        <v>0.8</v>
      </c>
      <c r="M1306" s="72" t="s">
        <v>2156</v>
      </c>
    </row>
    <row r="1307" spans="1:13" s="66" customFormat="1" ht="15" customHeight="1">
      <c r="A1307" s="68" t="s">
        <v>2078</v>
      </c>
      <c r="B1307" s="109" t="s">
        <v>334</v>
      </c>
      <c r="C1307" s="103"/>
      <c r="D1307" s="142">
        <v>0.63239999999999996</v>
      </c>
      <c r="E1307" s="140">
        <v>1.89</v>
      </c>
      <c r="F1307" s="133">
        <f t="shared" si="21"/>
        <v>0</v>
      </c>
      <c r="G1307" s="107">
        <v>30000</v>
      </c>
      <c r="H1307" s="105"/>
      <c r="I1307" s="72" t="s">
        <v>2216</v>
      </c>
      <c r="J1307" s="105"/>
      <c r="K1307" s="72">
        <v>1.31</v>
      </c>
      <c r="L1307" s="135">
        <v>0.8</v>
      </c>
      <c r="M1307" s="72" t="s">
        <v>2156</v>
      </c>
    </row>
    <row r="1308" spans="1:13" ht="15" customHeight="1">
      <c r="A1308" s="68" t="s">
        <v>2079</v>
      </c>
      <c r="B1308" s="109" t="s">
        <v>334</v>
      </c>
      <c r="C1308" s="103"/>
      <c r="D1308" s="142">
        <v>0.73440000000000005</v>
      </c>
      <c r="E1308" s="140">
        <v>2.44</v>
      </c>
      <c r="F1308" s="133">
        <f t="shared" si="21"/>
        <v>0</v>
      </c>
      <c r="G1308" s="107">
        <v>30000</v>
      </c>
      <c r="H1308" s="105"/>
      <c r="I1308" s="72" t="s">
        <v>2216</v>
      </c>
      <c r="J1308" s="105"/>
      <c r="K1308" s="72">
        <v>1.31</v>
      </c>
      <c r="L1308" s="135">
        <v>0.8</v>
      </c>
      <c r="M1308" s="72" t="s">
        <v>2156</v>
      </c>
    </row>
    <row r="1309" spans="1:13" ht="15" customHeight="1">
      <c r="A1309" s="68" t="s">
        <v>2080</v>
      </c>
      <c r="B1309" s="109" t="s">
        <v>334</v>
      </c>
      <c r="C1309" s="103"/>
      <c r="D1309" s="142">
        <v>1.0697000000000001</v>
      </c>
      <c r="E1309" s="140">
        <v>3.63</v>
      </c>
      <c r="F1309" s="133">
        <f t="shared" si="21"/>
        <v>0</v>
      </c>
      <c r="G1309" s="107">
        <v>38467.199999999997</v>
      </c>
      <c r="H1309" s="105"/>
      <c r="I1309" s="72" t="s">
        <v>2216</v>
      </c>
      <c r="J1309" s="105"/>
      <c r="K1309" s="72">
        <v>1.31</v>
      </c>
      <c r="L1309" s="135">
        <v>0.8</v>
      </c>
      <c r="M1309" s="72" t="s">
        <v>2156</v>
      </c>
    </row>
    <row r="1310" spans="1:13" ht="15" customHeight="1">
      <c r="A1310" s="68" t="s">
        <v>2081</v>
      </c>
      <c r="B1310" s="109" t="s">
        <v>334</v>
      </c>
      <c r="C1310" s="103"/>
      <c r="D1310" s="142">
        <v>1.9569000000000001</v>
      </c>
      <c r="E1310" s="140">
        <v>9.5299999999999994</v>
      </c>
      <c r="F1310" s="133">
        <f t="shared" si="21"/>
        <v>0</v>
      </c>
      <c r="G1310" s="107">
        <v>47444.97</v>
      </c>
      <c r="H1310" s="105"/>
      <c r="I1310" s="72" t="s">
        <v>2216</v>
      </c>
      <c r="J1310" s="105"/>
      <c r="K1310" s="72">
        <v>1.31</v>
      </c>
      <c r="L1310" s="135">
        <v>0.8</v>
      </c>
      <c r="M1310" s="72" t="s">
        <v>2156</v>
      </c>
    </row>
    <row r="1311" spans="1:13" s="66" customFormat="1" ht="15" customHeight="1">
      <c r="A1311" s="68" t="s">
        <v>2082</v>
      </c>
      <c r="B1311" s="109" t="s">
        <v>335</v>
      </c>
      <c r="C1311" s="103"/>
      <c r="D1311" s="142">
        <v>0.49120000000000003</v>
      </c>
      <c r="E1311" s="140">
        <v>6.02</v>
      </c>
      <c r="F1311" s="133">
        <f t="shared" si="21"/>
        <v>0</v>
      </c>
      <c r="G1311" s="107">
        <v>30000</v>
      </c>
      <c r="H1311" s="105"/>
      <c r="I1311" s="72" t="s">
        <v>2216</v>
      </c>
      <c r="J1311" s="105"/>
      <c r="K1311" s="72">
        <v>1.31</v>
      </c>
      <c r="L1311" s="135">
        <v>0.8</v>
      </c>
      <c r="M1311" s="72" t="s">
        <v>2156</v>
      </c>
    </row>
    <row r="1312" spans="1:13" ht="15" customHeight="1">
      <c r="A1312" s="68" t="s">
        <v>2083</v>
      </c>
      <c r="B1312" s="109" t="s">
        <v>335</v>
      </c>
      <c r="C1312" s="103"/>
      <c r="D1312" s="142">
        <v>1.4535</v>
      </c>
      <c r="E1312" s="140">
        <v>6.02</v>
      </c>
      <c r="F1312" s="133">
        <f t="shared" si="21"/>
        <v>0</v>
      </c>
      <c r="G1312" s="107">
        <v>39792.14</v>
      </c>
      <c r="H1312" s="105"/>
      <c r="I1312" s="72" t="s">
        <v>2216</v>
      </c>
      <c r="J1312" s="105"/>
      <c r="K1312" s="72">
        <v>1.31</v>
      </c>
      <c r="L1312" s="135">
        <v>0.8</v>
      </c>
      <c r="M1312" s="72" t="s">
        <v>2156</v>
      </c>
    </row>
    <row r="1313" spans="1:13" ht="15" customHeight="1">
      <c r="A1313" s="68" t="s">
        <v>2084</v>
      </c>
      <c r="B1313" s="109" t="s">
        <v>335</v>
      </c>
      <c r="C1313" s="103"/>
      <c r="D1313" s="142">
        <v>1.4535</v>
      </c>
      <c r="E1313" s="140">
        <v>6.02</v>
      </c>
      <c r="F1313" s="133">
        <f t="shared" si="21"/>
        <v>0</v>
      </c>
      <c r="G1313" s="107">
        <v>39792.14</v>
      </c>
      <c r="H1313" s="105"/>
      <c r="I1313" s="72" t="s">
        <v>2216</v>
      </c>
      <c r="J1313" s="105"/>
      <c r="K1313" s="72">
        <v>1.31</v>
      </c>
      <c r="L1313" s="135">
        <v>0.8</v>
      </c>
      <c r="M1313" s="72" t="s">
        <v>2156</v>
      </c>
    </row>
    <row r="1314" spans="1:13" ht="15" customHeight="1">
      <c r="A1314" s="68" t="s">
        <v>2085</v>
      </c>
      <c r="B1314" s="109" t="s">
        <v>335</v>
      </c>
      <c r="C1314" s="103"/>
      <c r="D1314" s="142">
        <v>1.4535</v>
      </c>
      <c r="E1314" s="140">
        <v>6.02</v>
      </c>
      <c r="F1314" s="133">
        <f t="shared" si="21"/>
        <v>0</v>
      </c>
      <c r="G1314" s="107">
        <v>39792.14</v>
      </c>
      <c r="H1314" s="105"/>
      <c r="I1314" s="72" t="s">
        <v>2216</v>
      </c>
      <c r="J1314" s="105"/>
      <c r="K1314" s="72">
        <v>1.31</v>
      </c>
      <c r="L1314" s="135">
        <v>0.8</v>
      </c>
      <c r="M1314" s="72" t="s">
        <v>2156</v>
      </c>
    </row>
    <row r="1315" spans="1:13" s="66" customFormat="1" ht="15" customHeight="1">
      <c r="A1315" s="68" t="s">
        <v>2086</v>
      </c>
      <c r="B1315" s="109" t="s">
        <v>137</v>
      </c>
      <c r="C1315" s="103"/>
      <c r="D1315" s="142">
        <v>1.1849000000000001</v>
      </c>
      <c r="E1315" s="140">
        <v>6.89</v>
      </c>
      <c r="F1315" s="133">
        <f t="shared" si="21"/>
        <v>0</v>
      </c>
      <c r="G1315" s="107">
        <v>30000</v>
      </c>
      <c r="H1315" s="105"/>
      <c r="I1315" s="72" t="s">
        <v>782</v>
      </c>
      <c r="J1315" s="105"/>
      <c r="K1315" s="147">
        <v>1.7</v>
      </c>
      <c r="L1315" s="135">
        <v>0.8</v>
      </c>
      <c r="M1315" s="72" t="s">
        <v>2156</v>
      </c>
    </row>
    <row r="1316" spans="1:13" ht="15" customHeight="1">
      <c r="A1316" s="68" t="s">
        <v>2087</v>
      </c>
      <c r="B1316" s="109" t="s">
        <v>137</v>
      </c>
      <c r="C1316" s="103"/>
      <c r="D1316" s="142">
        <v>2.7435</v>
      </c>
      <c r="E1316" s="140">
        <v>15.08</v>
      </c>
      <c r="F1316" s="133">
        <f t="shared" si="21"/>
        <v>0</v>
      </c>
      <c r="G1316" s="107">
        <v>61189.46</v>
      </c>
      <c r="H1316" s="105"/>
      <c r="I1316" s="72" t="s">
        <v>782</v>
      </c>
      <c r="J1316" s="105"/>
      <c r="K1316" s="147">
        <v>1.7</v>
      </c>
      <c r="L1316" s="135">
        <v>0.8</v>
      </c>
      <c r="M1316" s="72" t="s">
        <v>2156</v>
      </c>
    </row>
    <row r="1317" spans="1:13" ht="15" customHeight="1">
      <c r="A1317" s="68" t="s">
        <v>2088</v>
      </c>
      <c r="B1317" s="109" t="s">
        <v>137</v>
      </c>
      <c r="C1317" s="103"/>
      <c r="D1317" s="142">
        <v>5.4973999999999998</v>
      </c>
      <c r="E1317" s="140">
        <v>27.49</v>
      </c>
      <c r="F1317" s="133">
        <f t="shared" si="21"/>
        <v>0</v>
      </c>
      <c r="G1317" s="107">
        <v>122143.65</v>
      </c>
      <c r="H1317" s="105"/>
      <c r="I1317" s="72" t="s">
        <v>782</v>
      </c>
      <c r="J1317" s="105"/>
      <c r="K1317" s="147">
        <v>1.7</v>
      </c>
      <c r="L1317" s="135">
        <v>0.8</v>
      </c>
      <c r="M1317" s="72" t="s">
        <v>2156</v>
      </c>
    </row>
    <row r="1318" spans="1:13" ht="15" customHeight="1">
      <c r="A1318" s="68" t="s">
        <v>2089</v>
      </c>
      <c r="B1318" s="109" t="s">
        <v>137</v>
      </c>
      <c r="C1318" s="103"/>
      <c r="D1318" s="142">
        <v>11.8756</v>
      </c>
      <c r="E1318" s="140">
        <v>46.97</v>
      </c>
      <c r="F1318" s="133">
        <f t="shared" si="21"/>
        <v>0</v>
      </c>
      <c r="G1318" s="107">
        <v>263313.99</v>
      </c>
      <c r="H1318" s="105"/>
      <c r="I1318" s="72" t="s">
        <v>782</v>
      </c>
      <c r="J1318" s="105"/>
      <c r="K1318" s="147">
        <v>1.7</v>
      </c>
      <c r="L1318" s="135">
        <v>0.8</v>
      </c>
      <c r="M1318" s="72" t="s">
        <v>2156</v>
      </c>
    </row>
    <row r="1319" spans="1:13" s="66" customFormat="1" ht="15" customHeight="1">
      <c r="A1319" s="68" t="s">
        <v>2090</v>
      </c>
      <c r="B1319" s="109" t="s">
        <v>336</v>
      </c>
      <c r="C1319" s="103"/>
      <c r="D1319" s="142">
        <v>0.88549999999999995</v>
      </c>
      <c r="E1319" s="140">
        <v>3.07</v>
      </c>
      <c r="F1319" s="133">
        <f t="shared" si="21"/>
        <v>0</v>
      </c>
      <c r="G1319" s="107">
        <v>30000</v>
      </c>
      <c r="H1319" s="105"/>
      <c r="I1319" s="72" t="s">
        <v>2216</v>
      </c>
      <c r="J1319" s="105"/>
      <c r="K1319" s="72">
        <v>1.31</v>
      </c>
      <c r="L1319" s="135">
        <v>0.8</v>
      </c>
      <c r="M1319" s="72" t="s">
        <v>2156</v>
      </c>
    </row>
    <row r="1320" spans="1:13" ht="15" customHeight="1">
      <c r="A1320" s="68" t="s">
        <v>2091</v>
      </c>
      <c r="B1320" s="109" t="s">
        <v>336</v>
      </c>
      <c r="C1320" s="103"/>
      <c r="D1320" s="142">
        <v>1.3086</v>
      </c>
      <c r="E1320" s="140">
        <v>4.2699999999999996</v>
      </c>
      <c r="F1320" s="133">
        <f t="shared" si="21"/>
        <v>0</v>
      </c>
      <c r="G1320" s="107">
        <v>47538.03</v>
      </c>
      <c r="H1320" s="105"/>
      <c r="I1320" s="72" t="s">
        <v>2216</v>
      </c>
      <c r="J1320" s="105"/>
      <c r="K1320" s="72">
        <v>1.31</v>
      </c>
      <c r="L1320" s="135">
        <v>0.8</v>
      </c>
      <c r="M1320" s="72" t="s">
        <v>2156</v>
      </c>
    </row>
    <row r="1321" spans="1:13" ht="15" customHeight="1">
      <c r="A1321" s="68" t="s">
        <v>2092</v>
      </c>
      <c r="B1321" s="109" t="s">
        <v>336</v>
      </c>
      <c r="C1321" s="103"/>
      <c r="D1321" s="142">
        <v>1.8945000000000001</v>
      </c>
      <c r="E1321" s="140">
        <v>5.49</v>
      </c>
      <c r="F1321" s="133">
        <f t="shared" si="21"/>
        <v>0</v>
      </c>
      <c r="G1321" s="107">
        <v>57969.25</v>
      </c>
      <c r="H1321" s="105"/>
      <c r="I1321" s="72" t="s">
        <v>2216</v>
      </c>
      <c r="J1321" s="105"/>
      <c r="K1321" s="72">
        <v>1.31</v>
      </c>
      <c r="L1321" s="135">
        <v>0.8</v>
      </c>
      <c r="M1321" s="72" t="s">
        <v>2156</v>
      </c>
    </row>
    <row r="1322" spans="1:13" ht="15" customHeight="1">
      <c r="A1322" s="68" t="s">
        <v>2093</v>
      </c>
      <c r="B1322" s="109" t="s">
        <v>336</v>
      </c>
      <c r="C1322" s="103"/>
      <c r="D1322" s="142">
        <v>3.5207999999999999</v>
      </c>
      <c r="E1322" s="140">
        <v>10.1</v>
      </c>
      <c r="F1322" s="133">
        <f t="shared" si="21"/>
        <v>0</v>
      </c>
      <c r="G1322" s="107">
        <v>102327.95</v>
      </c>
      <c r="H1322" s="105"/>
      <c r="I1322" s="72" t="s">
        <v>2216</v>
      </c>
      <c r="J1322" s="105"/>
      <c r="K1322" s="72">
        <v>1.31</v>
      </c>
      <c r="L1322" s="135">
        <v>0.8</v>
      </c>
      <c r="M1322" s="72" t="s">
        <v>2156</v>
      </c>
    </row>
    <row r="1323" spans="1:13" s="66" customFormat="1" ht="15" customHeight="1">
      <c r="A1323" s="68" t="s">
        <v>2094</v>
      </c>
      <c r="B1323" s="109" t="s">
        <v>337</v>
      </c>
      <c r="C1323" s="103"/>
      <c r="D1323" s="142">
        <v>0.76029999999999998</v>
      </c>
      <c r="E1323" s="140">
        <v>2.27</v>
      </c>
      <c r="F1323" s="133">
        <f t="shared" si="21"/>
        <v>0</v>
      </c>
      <c r="G1323" s="107">
        <v>30000</v>
      </c>
      <c r="H1323" s="105"/>
      <c r="I1323" s="72" t="s">
        <v>2216</v>
      </c>
      <c r="J1323" s="105"/>
      <c r="K1323" s="72">
        <v>1.31</v>
      </c>
      <c r="L1323" s="135">
        <v>0.8</v>
      </c>
      <c r="M1323" s="72" t="s">
        <v>2156</v>
      </c>
    </row>
    <row r="1324" spans="1:13" ht="15" customHeight="1">
      <c r="A1324" s="68" t="s">
        <v>2095</v>
      </c>
      <c r="B1324" s="109" t="s">
        <v>337</v>
      </c>
      <c r="C1324" s="103"/>
      <c r="D1324" s="142">
        <v>1.0125999999999999</v>
      </c>
      <c r="E1324" s="140">
        <v>3.28</v>
      </c>
      <c r="F1324" s="133">
        <f t="shared" si="21"/>
        <v>0</v>
      </c>
      <c r="G1324" s="107">
        <v>30000</v>
      </c>
      <c r="H1324" s="105"/>
      <c r="I1324" s="72" t="s">
        <v>2216</v>
      </c>
      <c r="J1324" s="105"/>
      <c r="K1324" s="72">
        <v>1.31</v>
      </c>
      <c r="L1324" s="135">
        <v>0.8</v>
      </c>
      <c r="M1324" s="72" t="s">
        <v>2156</v>
      </c>
    </row>
    <row r="1325" spans="1:13" ht="15" customHeight="1">
      <c r="A1325" s="68" t="s">
        <v>2096</v>
      </c>
      <c r="B1325" s="109" t="s">
        <v>337</v>
      </c>
      <c r="C1325" s="103"/>
      <c r="D1325" s="142">
        <v>1.196</v>
      </c>
      <c r="E1325" s="140">
        <v>4.34</v>
      </c>
      <c r="F1325" s="133">
        <f t="shared" si="21"/>
        <v>0</v>
      </c>
      <c r="G1325" s="107">
        <v>52424.85</v>
      </c>
      <c r="H1325" s="105"/>
      <c r="I1325" s="72" t="s">
        <v>2216</v>
      </c>
      <c r="J1325" s="105"/>
      <c r="K1325" s="72">
        <v>1.31</v>
      </c>
      <c r="L1325" s="135">
        <v>0.8</v>
      </c>
      <c r="M1325" s="72" t="s">
        <v>2156</v>
      </c>
    </row>
    <row r="1326" spans="1:13" ht="15" customHeight="1">
      <c r="A1326" s="68" t="s">
        <v>2097</v>
      </c>
      <c r="B1326" s="109" t="s">
        <v>337</v>
      </c>
      <c r="C1326" s="103"/>
      <c r="D1326" s="142">
        <v>2.3511000000000002</v>
      </c>
      <c r="E1326" s="140">
        <v>8.17</v>
      </c>
      <c r="F1326" s="133">
        <f t="shared" si="21"/>
        <v>0</v>
      </c>
      <c r="G1326" s="107">
        <v>52503.82</v>
      </c>
      <c r="H1326" s="105"/>
      <c r="I1326" s="72" t="s">
        <v>2216</v>
      </c>
      <c r="J1326" s="105"/>
      <c r="K1326" s="72">
        <v>1.31</v>
      </c>
      <c r="L1326" s="135">
        <v>0.8</v>
      </c>
      <c r="M1326" s="72" t="s">
        <v>2156</v>
      </c>
    </row>
    <row r="1327" spans="1:13" s="66" customFormat="1" ht="15" customHeight="1">
      <c r="A1327" s="68" t="s">
        <v>2098</v>
      </c>
      <c r="B1327" s="109" t="s">
        <v>338</v>
      </c>
      <c r="C1327" s="103"/>
      <c r="D1327" s="142">
        <v>0.84809999999999997</v>
      </c>
      <c r="E1327" s="140">
        <v>3.13</v>
      </c>
      <c r="F1327" s="133">
        <f t="shared" si="21"/>
        <v>0</v>
      </c>
      <c r="G1327" s="107">
        <v>30000</v>
      </c>
      <c r="H1327" s="105"/>
      <c r="I1327" s="72" t="s">
        <v>2216</v>
      </c>
      <c r="J1327" s="105"/>
      <c r="K1327" s="72">
        <v>1.31</v>
      </c>
      <c r="L1327" s="135">
        <v>0.8</v>
      </c>
      <c r="M1327" s="72" t="s">
        <v>2156</v>
      </c>
    </row>
    <row r="1328" spans="1:13" ht="15" customHeight="1">
      <c r="A1328" s="68" t="s">
        <v>2099</v>
      </c>
      <c r="B1328" s="109" t="s">
        <v>338</v>
      </c>
      <c r="C1328" s="103"/>
      <c r="D1328" s="142">
        <v>1.0777000000000001</v>
      </c>
      <c r="E1328" s="140">
        <v>4.0999999999999996</v>
      </c>
      <c r="F1328" s="133">
        <f t="shared" si="21"/>
        <v>0</v>
      </c>
      <c r="G1328" s="107">
        <v>30000</v>
      </c>
      <c r="H1328" s="105"/>
      <c r="I1328" s="72" t="s">
        <v>2216</v>
      </c>
      <c r="J1328" s="105"/>
      <c r="K1328" s="72">
        <v>1.31</v>
      </c>
      <c r="L1328" s="135">
        <v>0.8</v>
      </c>
      <c r="M1328" s="72" t="s">
        <v>2156</v>
      </c>
    </row>
    <row r="1329" spans="1:13" ht="15" customHeight="1">
      <c r="A1329" s="68" t="s">
        <v>2100</v>
      </c>
      <c r="B1329" s="109" t="s">
        <v>338</v>
      </c>
      <c r="C1329" s="103"/>
      <c r="D1329" s="142">
        <v>1.1669</v>
      </c>
      <c r="E1329" s="140">
        <v>4.6100000000000003</v>
      </c>
      <c r="F1329" s="133">
        <f t="shared" si="21"/>
        <v>0</v>
      </c>
      <c r="G1329" s="107">
        <v>30000</v>
      </c>
      <c r="H1329" s="105"/>
      <c r="I1329" s="72" t="s">
        <v>2216</v>
      </c>
      <c r="J1329" s="105"/>
      <c r="K1329" s="72">
        <v>1.31</v>
      </c>
      <c r="L1329" s="135">
        <v>0.8</v>
      </c>
      <c r="M1329" s="72" t="s">
        <v>2156</v>
      </c>
    </row>
    <row r="1330" spans="1:13" ht="15" customHeight="1">
      <c r="A1330" s="68" t="s">
        <v>2101</v>
      </c>
      <c r="B1330" s="109" t="s">
        <v>338</v>
      </c>
      <c r="C1330" s="103"/>
      <c r="D1330" s="142">
        <v>2.3235999999999999</v>
      </c>
      <c r="E1330" s="140">
        <v>7.92</v>
      </c>
      <c r="F1330" s="133">
        <f t="shared" si="21"/>
        <v>0</v>
      </c>
      <c r="G1330" s="107">
        <v>51896.51</v>
      </c>
      <c r="H1330" s="105"/>
      <c r="I1330" s="72" t="s">
        <v>2216</v>
      </c>
      <c r="J1330" s="105"/>
      <c r="K1330" s="72">
        <v>1.31</v>
      </c>
      <c r="L1330" s="135">
        <v>0.8</v>
      </c>
      <c r="M1330" s="72" t="s">
        <v>2156</v>
      </c>
    </row>
    <row r="1331" spans="1:13" s="66" customFormat="1" ht="15" customHeight="1">
      <c r="A1331" s="68" t="s">
        <v>2102</v>
      </c>
      <c r="B1331" s="109" t="s">
        <v>339</v>
      </c>
      <c r="C1331" s="103"/>
      <c r="D1331" s="142">
        <v>0.74419999999999997</v>
      </c>
      <c r="E1331" s="140">
        <v>2.54</v>
      </c>
      <c r="F1331" s="133">
        <f t="shared" si="21"/>
        <v>0</v>
      </c>
      <c r="G1331" s="107">
        <v>30000</v>
      </c>
      <c r="H1331" s="105"/>
      <c r="I1331" s="72" t="s">
        <v>2216</v>
      </c>
      <c r="J1331" s="105"/>
      <c r="K1331" s="72">
        <v>1.31</v>
      </c>
      <c r="L1331" s="135">
        <v>0.8</v>
      </c>
      <c r="M1331" s="72" t="s">
        <v>2156</v>
      </c>
    </row>
    <row r="1332" spans="1:13" ht="15" customHeight="1">
      <c r="A1332" s="68" t="s">
        <v>2103</v>
      </c>
      <c r="B1332" s="109" t="s">
        <v>339</v>
      </c>
      <c r="C1332" s="103"/>
      <c r="D1332" s="142">
        <v>0.74419999999999997</v>
      </c>
      <c r="E1332" s="140">
        <v>3.66</v>
      </c>
      <c r="F1332" s="133">
        <f t="shared" si="21"/>
        <v>0</v>
      </c>
      <c r="G1332" s="107">
        <v>30000</v>
      </c>
      <c r="H1332" s="105"/>
      <c r="I1332" s="72" t="s">
        <v>2216</v>
      </c>
      <c r="J1332" s="105"/>
      <c r="K1332" s="72">
        <v>1.31</v>
      </c>
      <c r="L1332" s="135">
        <v>0.8</v>
      </c>
      <c r="M1332" s="72" t="s">
        <v>2156</v>
      </c>
    </row>
    <row r="1333" spans="1:13" ht="15" customHeight="1">
      <c r="A1333" s="68" t="s">
        <v>2104</v>
      </c>
      <c r="B1333" s="109" t="s">
        <v>339</v>
      </c>
      <c r="C1333" s="103"/>
      <c r="D1333" s="142">
        <v>1.1935</v>
      </c>
      <c r="E1333" s="140">
        <v>4.1100000000000003</v>
      </c>
      <c r="F1333" s="133">
        <f t="shared" si="21"/>
        <v>0</v>
      </c>
      <c r="G1333" s="107">
        <v>30000</v>
      </c>
      <c r="H1333" s="105"/>
      <c r="I1333" s="72" t="s">
        <v>2216</v>
      </c>
      <c r="J1333" s="105"/>
      <c r="K1333" s="72">
        <v>1.31</v>
      </c>
      <c r="L1333" s="135">
        <v>0.8</v>
      </c>
      <c r="M1333" s="72" t="s">
        <v>2156</v>
      </c>
    </row>
    <row r="1334" spans="1:13" ht="15" customHeight="1">
      <c r="A1334" s="68" t="s">
        <v>2105</v>
      </c>
      <c r="B1334" s="109" t="s">
        <v>339</v>
      </c>
      <c r="C1334" s="103"/>
      <c r="D1334" s="142">
        <v>1.9938</v>
      </c>
      <c r="E1334" s="140">
        <v>5.43</v>
      </c>
      <c r="F1334" s="133">
        <f t="shared" si="21"/>
        <v>0</v>
      </c>
      <c r="G1334" s="107">
        <v>44597.36</v>
      </c>
      <c r="H1334" s="105"/>
      <c r="I1334" s="72" t="s">
        <v>2216</v>
      </c>
      <c r="J1334" s="105"/>
      <c r="K1334" s="72">
        <v>1.31</v>
      </c>
      <c r="L1334" s="135">
        <v>0.8</v>
      </c>
      <c r="M1334" s="72" t="s">
        <v>2156</v>
      </c>
    </row>
    <row r="1335" spans="1:13" s="66" customFormat="1" ht="15" customHeight="1">
      <c r="A1335" s="68" t="s">
        <v>2106</v>
      </c>
      <c r="B1335" s="109" t="s">
        <v>138</v>
      </c>
      <c r="C1335" s="103"/>
      <c r="D1335" s="142">
        <v>3.3816000000000002</v>
      </c>
      <c r="E1335" s="140">
        <v>5.29</v>
      </c>
      <c r="F1335" s="133">
        <f t="shared" si="21"/>
        <v>0</v>
      </c>
      <c r="G1335" s="107">
        <v>75312.22</v>
      </c>
      <c r="H1335" s="105"/>
      <c r="I1335" s="72" t="s">
        <v>772</v>
      </c>
      <c r="J1335" s="105"/>
      <c r="K1335" s="147">
        <v>1</v>
      </c>
      <c r="L1335" s="135">
        <v>0.8</v>
      </c>
      <c r="M1335" s="72" t="s">
        <v>2156</v>
      </c>
    </row>
    <row r="1336" spans="1:13" ht="15" customHeight="1">
      <c r="A1336" s="68" t="s">
        <v>2107</v>
      </c>
      <c r="B1336" s="109" t="s">
        <v>138</v>
      </c>
      <c r="C1336" s="103"/>
      <c r="D1336" s="142">
        <v>3.3896999999999999</v>
      </c>
      <c r="E1336" s="140">
        <v>5.29</v>
      </c>
      <c r="F1336" s="133">
        <f t="shared" si="21"/>
        <v>0</v>
      </c>
      <c r="G1336" s="107">
        <v>75492.7</v>
      </c>
      <c r="H1336" s="105"/>
      <c r="I1336" s="72" t="s">
        <v>772</v>
      </c>
      <c r="J1336" s="105"/>
      <c r="K1336" s="147">
        <v>1</v>
      </c>
      <c r="L1336" s="135">
        <v>0.8</v>
      </c>
      <c r="M1336" s="72" t="s">
        <v>2156</v>
      </c>
    </row>
    <row r="1337" spans="1:13" ht="15" customHeight="1">
      <c r="A1337" s="68" t="s">
        <v>2108</v>
      </c>
      <c r="B1337" s="109" t="s">
        <v>138</v>
      </c>
      <c r="C1337" s="103"/>
      <c r="D1337" s="142">
        <v>4.1356000000000002</v>
      </c>
      <c r="E1337" s="140">
        <v>5.64</v>
      </c>
      <c r="F1337" s="133">
        <f t="shared" si="21"/>
        <v>0</v>
      </c>
      <c r="G1337" s="107">
        <v>81512.259999999995</v>
      </c>
      <c r="H1337" s="105"/>
      <c r="I1337" s="72" t="s">
        <v>772</v>
      </c>
      <c r="J1337" s="105"/>
      <c r="K1337" s="147">
        <v>1</v>
      </c>
      <c r="L1337" s="135">
        <v>0.8</v>
      </c>
      <c r="M1337" s="72" t="s">
        <v>2156</v>
      </c>
    </row>
    <row r="1338" spans="1:13">
      <c r="A1338" s="68" t="s">
        <v>2109</v>
      </c>
      <c r="B1338" s="109" t="s">
        <v>138</v>
      </c>
      <c r="C1338" s="103"/>
      <c r="D1338" s="142">
        <v>7.9444999999999997</v>
      </c>
      <c r="E1338" s="140">
        <v>8.1199999999999992</v>
      </c>
      <c r="F1338" s="133">
        <f t="shared" si="21"/>
        <v>0</v>
      </c>
      <c r="G1338" s="107">
        <v>191709.14</v>
      </c>
      <c r="H1338" s="105"/>
      <c r="I1338" s="72" t="s">
        <v>772</v>
      </c>
      <c r="J1338" s="105"/>
      <c r="K1338" s="147">
        <v>1</v>
      </c>
      <c r="L1338" s="135">
        <v>0.8</v>
      </c>
      <c r="M1338" s="72" t="s">
        <v>2156</v>
      </c>
    </row>
    <row r="1339" spans="1:13">
      <c r="A1339" s="68" t="s">
        <v>2110</v>
      </c>
      <c r="B1339" s="109" t="s">
        <v>340</v>
      </c>
      <c r="C1339" s="103"/>
      <c r="D1339" s="142">
        <v>2.327</v>
      </c>
      <c r="E1339" s="140">
        <v>4.33</v>
      </c>
      <c r="F1339" s="133">
        <f t="shared" si="21"/>
        <v>0</v>
      </c>
      <c r="G1339" s="107">
        <v>51970.99</v>
      </c>
      <c r="H1339" s="105"/>
      <c r="I1339" s="72" t="s">
        <v>797</v>
      </c>
      <c r="J1339" s="105"/>
      <c r="K1339" s="147">
        <v>1</v>
      </c>
      <c r="L1339" s="135">
        <v>0.8</v>
      </c>
      <c r="M1339" s="72" t="s">
        <v>2156</v>
      </c>
    </row>
    <row r="1340" spans="1:13">
      <c r="A1340" s="68" t="s">
        <v>2111</v>
      </c>
      <c r="B1340" s="109" t="s">
        <v>340</v>
      </c>
      <c r="C1340" s="103"/>
      <c r="D1340" s="142">
        <v>3.2000999999999999</v>
      </c>
      <c r="E1340" s="140">
        <v>5.14</v>
      </c>
      <c r="F1340" s="133">
        <f t="shared" si="21"/>
        <v>0</v>
      </c>
      <c r="G1340" s="107">
        <v>70303.09</v>
      </c>
      <c r="H1340" s="105"/>
      <c r="I1340" s="72" t="s">
        <v>797</v>
      </c>
      <c r="J1340" s="105"/>
      <c r="K1340" s="147">
        <v>1</v>
      </c>
      <c r="L1340" s="135">
        <v>0.8</v>
      </c>
      <c r="M1340" s="72" t="s">
        <v>2156</v>
      </c>
    </row>
    <row r="1341" spans="1:13">
      <c r="A1341" s="68" t="s">
        <v>2112</v>
      </c>
      <c r="B1341" s="109" t="s">
        <v>340</v>
      </c>
      <c r="C1341" s="103"/>
      <c r="D1341" s="142">
        <v>4.0629</v>
      </c>
      <c r="E1341" s="140">
        <v>6.58</v>
      </c>
      <c r="F1341" s="133">
        <f t="shared" si="21"/>
        <v>0</v>
      </c>
      <c r="G1341" s="107">
        <v>80186.39</v>
      </c>
      <c r="H1341" s="105"/>
      <c r="I1341" s="72" t="s">
        <v>797</v>
      </c>
      <c r="J1341" s="105"/>
      <c r="K1341" s="147">
        <v>1</v>
      </c>
      <c r="L1341" s="135">
        <v>0.8</v>
      </c>
      <c r="M1341" s="72" t="s">
        <v>2156</v>
      </c>
    </row>
    <row r="1342" spans="1:13">
      <c r="A1342" s="68" t="s">
        <v>2113</v>
      </c>
      <c r="B1342" s="109" t="s">
        <v>340</v>
      </c>
      <c r="C1342" s="103"/>
      <c r="D1342" s="142">
        <v>9.5145999999999997</v>
      </c>
      <c r="E1342" s="140">
        <v>15.77</v>
      </c>
      <c r="F1342" s="133">
        <f t="shared" si="21"/>
        <v>0</v>
      </c>
      <c r="G1342" s="107">
        <v>274707.18</v>
      </c>
      <c r="H1342" s="105"/>
      <c r="I1342" s="72" t="s">
        <v>797</v>
      </c>
      <c r="J1342" s="105"/>
      <c r="K1342" s="147">
        <v>1</v>
      </c>
      <c r="L1342" s="135">
        <v>0.8</v>
      </c>
      <c r="M1342" s="72" t="s">
        <v>2156</v>
      </c>
    </row>
    <row r="1343" spans="1:13">
      <c r="A1343" s="68" t="s">
        <v>2114</v>
      </c>
      <c r="B1343" s="109" t="s">
        <v>341</v>
      </c>
      <c r="C1343" s="103"/>
      <c r="D1343" s="142">
        <v>2.2583000000000002</v>
      </c>
      <c r="E1343" s="140">
        <v>3.35</v>
      </c>
      <c r="F1343" s="133">
        <f t="shared" si="21"/>
        <v>0</v>
      </c>
      <c r="G1343" s="107">
        <v>46341.73</v>
      </c>
      <c r="H1343" s="105"/>
      <c r="I1343" s="72" t="s">
        <v>797</v>
      </c>
      <c r="J1343" s="105"/>
      <c r="K1343" s="147">
        <v>1</v>
      </c>
      <c r="L1343" s="135">
        <v>0.8</v>
      </c>
      <c r="M1343" s="72" t="s">
        <v>2156</v>
      </c>
    </row>
    <row r="1344" spans="1:13">
      <c r="A1344" s="68" t="s">
        <v>2115</v>
      </c>
      <c r="B1344" s="109" t="s">
        <v>341</v>
      </c>
      <c r="C1344" s="103"/>
      <c r="D1344" s="142">
        <v>2.2999000000000001</v>
      </c>
      <c r="E1344" s="140">
        <v>5.21</v>
      </c>
      <c r="F1344" s="133">
        <f t="shared" si="21"/>
        <v>0</v>
      </c>
      <c r="G1344" s="107">
        <v>66906.92</v>
      </c>
      <c r="H1344" s="105"/>
      <c r="I1344" s="72" t="s">
        <v>797</v>
      </c>
      <c r="J1344" s="105"/>
      <c r="K1344" s="147">
        <v>1</v>
      </c>
      <c r="L1344" s="135">
        <v>0.8</v>
      </c>
      <c r="M1344" s="72" t="s">
        <v>2156</v>
      </c>
    </row>
    <row r="1345" spans="1:13">
      <c r="A1345" s="68" t="s">
        <v>2116</v>
      </c>
      <c r="B1345" s="109" t="s">
        <v>341</v>
      </c>
      <c r="C1345" s="103"/>
      <c r="D1345" s="142">
        <v>3.2042999999999999</v>
      </c>
      <c r="E1345" s="140">
        <v>8.0500000000000007</v>
      </c>
      <c r="F1345" s="133">
        <f t="shared" si="21"/>
        <v>0</v>
      </c>
      <c r="G1345" s="107">
        <v>71131.59</v>
      </c>
      <c r="H1345" s="105"/>
      <c r="I1345" s="72" t="s">
        <v>797</v>
      </c>
      <c r="J1345" s="105"/>
      <c r="K1345" s="147">
        <v>1</v>
      </c>
      <c r="L1345" s="135">
        <v>0.8</v>
      </c>
      <c r="M1345" s="72" t="s">
        <v>2156</v>
      </c>
    </row>
    <row r="1346" spans="1:13">
      <c r="A1346" s="68" t="s">
        <v>2117</v>
      </c>
      <c r="B1346" s="109" t="s">
        <v>341</v>
      </c>
      <c r="C1346" s="103"/>
      <c r="D1346" s="142">
        <v>6.7797999999999998</v>
      </c>
      <c r="E1346" s="140">
        <v>13.43</v>
      </c>
      <c r="F1346" s="133">
        <f t="shared" si="21"/>
        <v>0</v>
      </c>
      <c r="G1346" s="107">
        <v>152301.54999999999</v>
      </c>
      <c r="H1346" s="105"/>
      <c r="I1346" s="72" t="s">
        <v>797</v>
      </c>
      <c r="J1346" s="105"/>
      <c r="K1346" s="147">
        <v>1</v>
      </c>
      <c r="L1346" s="135">
        <v>0.8</v>
      </c>
      <c r="M1346" s="72" t="s">
        <v>2156</v>
      </c>
    </row>
    <row r="1347" spans="1:13">
      <c r="A1347" s="68" t="s">
        <v>2118</v>
      </c>
      <c r="B1347" s="109" t="s">
        <v>342</v>
      </c>
      <c r="C1347" s="103"/>
      <c r="D1347" s="142">
        <v>0.74339999999999995</v>
      </c>
      <c r="E1347" s="140">
        <v>2.25</v>
      </c>
      <c r="F1347" s="133">
        <f t="shared" si="21"/>
        <v>0</v>
      </c>
      <c r="G1347" s="107">
        <v>30000</v>
      </c>
      <c r="H1347" s="105"/>
      <c r="I1347" s="72" t="s">
        <v>797</v>
      </c>
      <c r="J1347" s="105"/>
      <c r="K1347" s="147">
        <v>1</v>
      </c>
      <c r="L1347" s="135">
        <v>0.8</v>
      </c>
      <c r="M1347" s="72" t="s">
        <v>2156</v>
      </c>
    </row>
    <row r="1348" spans="1:13">
      <c r="A1348" s="68" t="s">
        <v>2119</v>
      </c>
      <c r="B1348" s="109" t="s">
        <v>342</v>
      </c>
      <c r="C1348" s="103"/>
      <c r="D1348" s="142">
        <v>0.74339999999999995</v>
      </c>
      <c r="E1348" s="140">
        <v>2.42</v>
      </c>
      <c r="F1348" s="133">
        <f t="shared" si="21"/>
        <v>0</v>
      </c>
      <c r="G1348" s="107">
        <v>30000</v>
      </c>
      <c r="H1348" s="105"/>
      <c r="I1348" s="72" t="s">
        <v>797</v>
      </c>
      <c r="J1348" s="105"/>
      <c r="K1348" s="147">
        <v>1</v>
      </c>
      <c r="L1348" s="135">
        <v>0.8</v>
      </c>
      <c r="M1348" s="72" t="s">
        <v>2156</v>
      </c>
    </row>
    <row r="1349" spans="1:13">
      <c r="A1349" s="68" t="s">
        <v>2120</v>
      </c>
      <c r="B1349" s="109" t="s">
        <v>342</v>
      </c>
      <c r="C1349" s="103"/>
      <c r="D1349" s="142">
        <v>1.7145999999999999</v>
      </c>
      <c r="E1349" s="140">
        <v>4.51</v>
      </c>
      <c r="F1349" s="133">
        <f t="shared" si="21"/>
        <v>0</v>
      </c>
      <c r="G1349" s="107">
        <v>54877.01</v>
      </c>
      <c r="H1349" s="105"/>
      <c r="I1349" s="72" t="s">
        <v>797</v>
      </c>
      <c r="J1349" s="105"/>
      <c r="K1349" s="147">
        <v>1</v>
      </c>
      <c r="L1349" s="135">
        <v>0.8</v>
      </c>
      <c r="M1349" s="72" t="s">
        <v>2156</v>
      </c>
    </row>
    <row r="1350" spans="1:13">
      <c r="A1350" s="68" t="s">
        <v>2121</v>
      </c>
      <c r="B1350" s="109" t="s">
        <v>342</v>
      </c>
      <c r="C1350" s="103"/>
      <c r="D1350" s="142">
        <v>4.8254999999999999</v>
      </c>
      <c r="E1350" s="140">
        <v>9.16</v>
      </c>
      <c r="F1350" s="133">
        <f t="shared" si="21"/>
        <v>0</v>
      </c>
      <c r="G1350" s="107">
        <v>163556.26</v>
      </c>
      <c r="H1350" s="105"/>
      <c r="I1350" s="72" t="s">
        <v>797</v>
      </c>
      <c r="J1350" s="105"/>
      <c r="K1350" s="147">
        <v>1</v>
      </c>
      <c r="L1350" s="135">
        <v>0.8</v>
      </c>
      <c r="M1350" s="72" t="s">
        <v>2156</v>
      </c>
    </row>
    <row r="1351" spans="1:13">
      <c r="A1351" s="68" t="s">
        <v>2122</v>
      </c>
      <c r="B1351" s="109" t="s">
        <v>343</v>
      </c>
      <c r="C1351" s="103"/>
      <c r="D1351" s="142">
        <v>1.8418000000000001</v>
      </c>
      <c r="E1351" s="140">
        <v>2.15</v>
      </c>
      <c r="F1351" s="133">
        <f t="shared" si="21"/>
        <v>0</v>
      </c>
      <c r="G1351" s="107">
        <v>40404.410000000003</v>
      </c>
      <c r="H1351" s="105"/>
      <c r="I1351" s="72" t="s">
        <v>770</v>
      </c>
      <c r="J1351" s="105"/>
      <c r="K1351" s="147">
        <v>1</v>
      </c>
      <c r="L1351" s="135">
        <v>0.8</v>
      </c>
      <c r="M1351" s="72" t="s">
        <v>2156</v>
      </c>
    </row>
    <row r="1352" spans="1:13">
      <c r="A1352" s="68" t="s">
        <v>2123</v>
      </c>
      <c r="B1352" s="109" t="s">
        <v>343</v>
      </c>
      <c r="C1352" s="103"/>
      <c r="D1352" s="142">
        <v>2.4527999999999999</v>
      </c>
      <c r="E1352" s="140">
        <v>3.51</v>
      </c>
      <c r="F1352" s="133">
        <f t="shared" si="21"/>
        <v>0</v>
      </c>
      <c r="G1352" s="107">
        <v>60372.14</v>
      </c>
      <c r="H1352" s="105"/>
      <c r="I1352" s="72" t="s">
        <v>770</v>
      </c>
      <c r="J1352" s="105"/>
      <c r="K1352" s="147">
        <v>1</v>
      </c>
      <c r="L1352" s="135">
        <v>0.8</v>
      </c>
      <c r="M1352" s="72" t="s">
        <v>2156</v>
      </c>
    </row>
    <row r="1353" spans="1:13">
      <c r="A1353" s="68" t="s">
        <v>2124</v>
      </c>
      <c r="B1353" s="109" t="s">
        <v>343</v>
      </c>
      <c r="C1353" s="103"/>
      <c r="D1353" s="142">
        <v>4.0331000000000001</v>
      </c>
      <c r="E1353" s="140">
        <v>9.7899999999999991</v>
      </c>
      <c r="F1353" s="133">
        <f t="shared" si="21"/>
        <v>0</v>
      </c>
      <c r="G1353" s="107">
        <v>100106.72</v>
      </c>
      <c r="H1353" s="105"/>
      <c r="I1353" s="72" t="s">
        <v>770</v>
      </c>
      <c r="J1353" s="105"/>
      <c r="K1353" s="147">
        <v>1</v>
      </c>
      <c r="L1353" s="135">
        <v>0.8</v>
      </c>
      <c r="M1353" s="72" t="s">
        <v>2156</v>
      </c>
    </row>
    <row r="1354" spans="1:13">
      <c r="A1354" s="68" t="s">
        <v>2125</v>
      </c>
      <c r="B1354" s="109" t="s">
        <v>343</v>
      </c>
      <c r="C1354" s="103"/>
      <c r="D1354" s="142">
        <v>7.2340999999999998</v>
      </c>
      <c r="E1354" s="140">
        <v>12.45</v>
      </c>
      <c r="F1354" s="133">
        <f t="shared" si="21"/>
        <v>0</v>
      </c>
      <c r="G1354" s="107">
        <v>175646.05</v>
      </c>
      <c r="H1354" s="105"/>
      <c r="I1354" s="72" t="s">
        <v>770</v>
      </c>
      <c r="J1354" s="105"/>
      <c r="K1354" s="147">
        <v>1</v>
      </c>
      <c r="L1354" s="135">
        <v>0.8</v>
      </c>
      <c r="M1354" s="72" t="s">
        <v>2156</v>
      </c>
    </row>
    <row r="1355" spans="1:13">
      <c r="A1355" s="68" t="s">
        <v>2126</v>
      </c>
      <c r="B1355" s="109" t="s">
        <v>344</v>
      </c>
      <c r="C1355" s="103"/>
      <c r="D1355" s="142">
        <v>0.94369999999999998</v>
      </c>
      <c r="E1355" s="140">
        <v>3.3</v>
      </c>
      <c r="F1355" s="133">
        <f t="shared" si="21"/>
        <v>0</v>
      </c>
      <c r="G1355" s="107">
        <v>30000</v>
      </c>
      <c r="H1355" s="105"/>
      <c r="I1355" s="72" t="s">
        <v>770</v>
      </c>
      <c r="J1355" s="105"/>
      <c r="K1355" s="147">
        <v>1</v>
      </c>
      <c r="L1355" s="135">
        <v>0.8</v>
      </c>
      <c r="M1355" s="72" t="s">
        <v>2156</v>
      </c>
    </row>
    <row r="1356" spans="1:13">
      <c r="A1356" s="68" t="s">
        <v>2127</v>
      </c>
      <c r="B1356" s="109" t="s">
        <v>344</v>
      </c>
      <c r="C1356" s="103"/>
      <c r="D1356" s="142">
        <v>2.0114000000000001</v>
      </c>
      <c r="E1356" s="140">
        <v>5.28</v>
      </c>
      <c r="F1356" s="133">
        <f t="shared" si="21"/>
        <v>0</v>
      </c>
      <c r="G1356" s="107">
        <v>56558.83</v>
      </c>
      <c r="H1356" s="105"/>
      <c r="I1356" s="72" t="s">
        <v>770</v>
      </c>
      <c r="J1356" s="105"/>
      <c r="K1356" s="147">
        <v>1</v>
      </c>
      <c r="L1356" s="135">
        <v>0.8</v>
      </c>
      <c r="M1356" s="72" t="s">
        <v>2156</v>
      </c>
    </row>
    <row r="1357" spans="1:13">
      <c r="A1357" s="68" t="s">
        <v>2128</v>
      </c>
      <c r="B1357" s="109" t="s">
        <v>344</v>
      </c>
      <c r="C1357" s="103"/>
      <c r="D1357" s="142">
        <v>2.7484999999999999</v>
      </c>
      <c r="E1357" s="140">
        <v>6.68</v>
      </c>
      <c r="F1357" s="133">
        <f t="shared" si="21"/>
        <v>0</v>
      </c>
      <c r="G1357" s="107">
        <v>75825.759999999995</v>
      </c>
      <c r="H1357" s="105"/>
      <c r="I1357" s="72" t="s">
        <v>770</v>
      </c>
      <c r="J1357" s="105"/>
      <c r="K1357" s="147">
        <v>1</v>
      </c>
      <c r="L1357" s="135">
        <v>0.8</v>
      </c>
      <c r="M1357" s="72" t="s">
        <v>2156</v>
      </c>
    </row>
    <row r="1358" spans="1:13">
      <c r="A1358" s="68" t="s">
        <v>2129</v>
      </c>
      <c r="B1358" s="109" t="s">
        <v>344</v>
      </c>
      <c r="C1358" s="103"/>
      <c r="D1358" s="142">
        <v>5.2903000000000002</v>
      </c>
      <c r="E1358" s="140">
        <v>11.4</v>
      </c>
      <c r="F1358" s="133">
        <f t="shared" si="21"/>
        <v>0</v>
      </c>
      <c r="G1358" s="107">
        <v>130271.4</v>
      </c>
      <c r="H1358" s="105"/>
      <c r="I1358" s="72" t="s">
        <v>770</v>
      </c>
      <c r="J1358" s="105"/>
      <c r="K1358" s="147">
        <v>1</v>
      </c>
      <c r="L1358" s="135">
        <v>0.8</v>
      </c>
      <c r="M1358" s="72" t="s">
        <v>2156</v>
      </c>
    </row>
    <row r="1359" spans="1:13">
      <c r="A1359" s="68" t="s">
        <v>2130</v>
      </c>
      <c r="B1359" s="109" t="s">
        <v>345</v>
      </c>
      <c r="C1359" s="103"/>
      <c r="D1359" s="142">
        <v>1.2072000000000001</v>
      </c>
      <c r="E1359" s="140">
        <v>2.5499999999999998</v>
      </c>
      <c r="F1359" s="133">
        <f t="shared" si="21"/>
        <v>0</v>
      </c>
      <c r="G1359" s="107">
        <v>30000</v>
      </c>
      <c r="H1359" s="105"/>
      <c r="I1359" s="72" t="s">
        <v>770</v>
      </c>
      <c r="J1359" s="105"/>
      <c r="K1359" s="147">
        <v>1</v>
      </c>
      <c r="L1359" s="135">
        <v>0.8</v>
      </c>
      <c r="M1359" s="72" t="s">
        <v>2156</v>
      </c>
    </row>
    <row r="1360" spans="1:13">
      <c r="A1360" s="68" t="s">
        <v>2131</v>
      </c>
      <c r="B1360" s="109" t="s">
        <v>345</v>
      </c>
      <c r="C1360" s="103"/>
      <c r="D1360" s="142">
        <v>1.4095</v>
      </c>
      <c r="E1360" s="140">
        <v>4.07</v>
      </c>
      <c r="F1360" s="133">
        <f t="shared" si="21"/>
        <v>0</v>
      </c>
      <c r="G1360" s="107">
        <v>37443.449999999997</v>
      </c>
      <c r="H1360" s="105"/>
      <c r="I1360" s="72" t="s">
        <v>770</v>
      </c>
      <c r="J1360" s="105"/>
      <c r="K1360" s="147">
        <v>1</v>
      </c>
      <c r="L1360" s="135">
        <v>0.8</v>
      </c>
      <c r="M1360" s="72" t="s">
        <v>2156</v>
      </c>
    </row>
    <row r="1361" spans="1:13">
      <c r="A1361" s="68" t="s">
        <v>2132</v>
      </c>
      <c r="B1361" s="109" t="s">
        <v>345</v>
      </c>
      <c r="C1361" s="103"/>
      <c r="D1361" s="142">
        <v>2.6288999999999998</v>
      </c>
      <c r="E1361" s="140">
        <v>6.39</v>
      </c>
      <c r="F1361" s="133">
        <f t="shared" si="21"/>
        <v>0</v>
      </c>
      <c r="G1361" s="107">
        <v>62440.66</v>
      </c>
      <c r="H1361" s="105"/>
      <c r="I1361" s="72" t="s">
        <v>770</v>
      </c>
      <c r="J1361" s="105"/>
      <c r="K1361" s="147">
        <v>1</v>
      </c>
      <c r="L1361" s="135">
        <v>0.8</v>
      </c>
      <c r="M1361" s="72" t="s">
        <v>2156</v>
      </c>
    </row>
    <row r="1362" spans="1:13">
      <c r="A1362" s="68" t="s">
        <v>2133</v>
      </c>
      <c r="B1362" s="109" t="s">
        <v>345</v>
      </c>
      <c r="C1362" s="103"/>
      <c r="D1362" s="142">
        <v>5.1165000000000003</v>
      </c>
      <c r="E1362" s="140">
        <v>11.51</v>
      </c>
      <c r="F1362" s="133">
        <f t="shared" si="21"/>
        <v>0</v>
      </c>
      <c r="G1362" s="107">
        <v>125829.28</v>
      </c>
      <c r="H1362" s="105"/>
      <c r="I1362" s="72" t="s">
        <v>770</v>
      </c>
      <c r="J1362" s="105"/>
      <c r="K1362" s="147">
        <v>1</v>
      </c>
      <c r="L1362" s="135">
        <v>0.8</v>
      </c>
      <c r="M1362" s="72" t="s">
        <v>2156</v>
      </c>
    </row>
    <row r="1363" spans="1:13">
      <c r="A1363" s="146" t="s">
        <v>2246</v>
      </c>
      <c r="B1363" s="109" t="s">
        <v>139</v>
      </c>
      <c r="C1363" s="103"/>
      <c r="D1363" s="142">
        <v>0</v>
      </c>
      <c r="E1363" s="140">
        <v>0</v>
      </c>
      <c r="F1363" s="133">
        <f t="shared" si="21"/>
        <v>0</v>
      </c>
      <c r="G1363" s="107">
        <v>0</v>
      </c>
      <c r="H1363" s="105"/>
      <c r="I1363" s="72" t="s">
        <v>798</v>
      </c>
      <c r="J1363" s="105"/>
      <c r="K1363" s="147">
        <v>1</v>
      </c>
      <c r="L1363" s="135">
        <v>0.8</v>
      </c>
      <c r="M1363" s="72" t="s">
        <v>2156</v>
      </c>
    </row>
    <row r="1364" spans="1:13">
      <c r="A1364" s="146" t="s">
        <v>2247</v>
      </c>
      <c r="B1364" s="109" t="s">
        <v>140</v>
      </c>
      <c r="C1364" s="103"/>
      <c r="D1364" s="142">
        <v>0</v>
      </c>
      <c r="E1364" s="140">
        <v>0</v>
      </c>
      <c r="F1364" s="133">
        <f t="shared" si="21"/>
        <v>0</v>
      </c>
      <c r="G1364" s="107">
        <v>0</v>
      </c>
      <c r="H1364" s="105"/>
      <c r="I1364" s="72" t="s">
        <v>798</v>
      </c>
      <c r="J1364" s="105"/>
      <c r="K1364" s="147">
        <v>1</v>
      </c>
      <c r="L1364" s="135">
        <v>0.8</v>
      </c>
      <c r="M1364" s="72" t="s">
        <v>2156</v>
      </c>
    </row>
    <row r="1366" spans="1:13">
      <c r="A1366" s="199"/>
      <c r="B1366" s="65" t="s">
        <v>2419</v>
      </c>
    </row>
  </sheetData>
  <sheetProtection algorithmName="SHA-512" hashValue="+CMQ7JbSJ6k5GxTbUhF2Kd/NqKxVuZz1xOhX+KihOvuBhAmFooBv/Sv0temCc1V2qixcjsay8wvkHm7v37HRGw==" saltValue="TtDWmwgBSkAl+3u7ffAeeQ==" spinCount="100000" sheet="1" objects="1" scenarios="1"/>
  <pageMargins left="0.75" right="0.75" top="1" bottom="1" header="0.5" footer="0.5"/>
  <pageSetup orientation="portrait" r:id="rId1"/>
  <headerFooter alignWithMargins="0"/>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05"/>
  <sheetViews>
    <sheetView showGridLines="0" workbookViewId="0">
      <pane ySplit="6" topLeftCell="A7" activePane="bottomLeft" state="frozen"/>
      <selection activeCell="C20" sqref="C20"/>
      <selection pane="bottomLeft"/>
    </sheetView>
  </sheetViews>
  <sheetFormatPr defaultColWidth="9.140625" defaultRowHeight="12.75"/>
  <cols>
    <col min="1" max="1" width="11.28515625" style="1" customWidth="1"/>
    <col min="2" max="2" width="9.42578125" style="1" bestFit="1" customWidth="1"/>
    <col min="3" max="3" width="48.85546875" style="1" bestFit="1" customWidth="1"/>
    <col min="4" max="4" width="11.7109375" style="1" bestFit="1" customWidth="1"/>
    <col min="5" max="5" width="7" style="1" bestFit="1" customWidth="1"/>
    <col min="6" max="16384" width="9.140625" style="1"/>
  </cols>
  <sheetData>
    <row r="1" spans="1:5" ht="18.75">
      <c r="A1" s="101" t="s">
        <v>369</v>
      </c>
    </row>
    <row r="2" spans="1:5" ht="18.75">
      <c r="A2" s="101" t="s">
        <v>370</v>
      </c>
    </row>
    <row r="3" spans="1:5" ht="15">
      <c r="A3" s="125"/>
      <c r="B3" s="125"/>
      <c r="C3" s="125"/>
      <c r="D3" s="125"/>
      <c r="E3" s="125"/>
    </row>
    <row r="4" spans="1:5" ht="15">
      <c r="A4" s="125"/>
      <c r="B4" s="125"/>
      <c r="C4" s="125"/>
      <c r="D4" s="125"/>
      <c r="E4" s="125"/>
    </row>
    <row r="5" spans="1:5" ht="15.75" thickBot="1">
      <c r="A5" s="125"/>
      <c r="B5" s="125"/>
      <c r="C5" s="125"/>
      <c r="D5" s="125"/>
      <c r="E5" s="125"/>
    </row>
    <row r="6" spans="1:5" ht="45.75" thickBot="1">
      <c r="A6" s="115" t="s">
        <v>372</v>
      </c>
      <c r="B6" s="113" t="s">
        <v>371</v>
      </c>
      <c r="C6" s="113" t="s">
        <v>349</v>
      </c>
      <c r="D6" s="113" t="s">
        <v>766</v>
      </c>
      <c r="E6" s="113" t="s">
        <v>767</v>
      </c>
    </row>
    <row r="7" spans="1:5" ht="15">
      <c r="A7" s="127" t="s">
        <v>2426</v>
      </c>
      <c r="B7" s="129" t="s">
        <v>2424</v>
      </c>
      <c r="C7" s="201" t="s">
        <v>2425</v>
      </c>
      <c r="D7" s="128">
        <v>3672.33</v>
      </c>
      <c r="E7" s="150">
        <v>0.104</v>
      </c>
    </row>
    <row r="8" spans="1:5" ht="15">
      <c r="A8" s="127" t="s">
        <v>2868</v>
      </c>
      <c r="B8" s="129" t="s">
        <v>2866</v>
      </c>
      <c r="C8" s="201" t="s">
        <v>2867</v>
      </c>
      <c r="D8" s="128">
        <v>3672.33</v>
      </c>
      <c r="E8" s="150">
        <v>9.2999999999999999E-2</v>
      </c>
    </row>
    <row r="9" spans="1:5" ht="15">
      <c r="A9" s="127" t="s">
        <v>2423</v>
      </c>
      <c r="B9" s="129" t="s">
        <v>2421</v>
      </c>
      <c r="C9" s="201" t="s">
        <v>2422</v>
      </c>
      <c r="D9" s="128">
        <v>3672.33</v>
      </c>
      <c r="E9" s="150">
        <v>0.21299999999999999</v>
      </c>
    </row>
    <row r="10" spans="1:5" ht="15">
      <c r="A10" s="127" t="s">
        <v>2471</v>
      </c>
      <c r="B10" s="129" t="s">
        <v>2469</v>
      </c>
      <c r="C10" s="201" t="s">
        <v>2470</v>
      </c>
      <c r="D10" s="128">
        <v>3672.33</v>
      </c>
      <c r="E10" s="150">
        <v>0.20699999999999999</v>
      </c>
    </row>
    <row r="11" spans="1:5" ht="15">
      <c r="A11" s="127" t="s">
        <v>2473</v>
      </c>
      <c r="B11" s="129" t="s">
        <v>2472</v>
      </c>
      <c r="C11" s="201" t="s">
        <v>2249</v>
      </c>
      <c r="D11" s="128">
        <v>3672.33</v>
      </c>
      <c r="E11" s="150">
        <v>0.159</v>
      </c>
    </row>
    <row r="12" spans="1:5" ht="15">
      <c r="A12" s="127" t="s">
        <v>2476</v>
      </c>
      <c r="B12" s="129" t="s">
        <v>2474</v>
      </c>
      <c r="C12" s="201" t="s">
        <v>2475</v>
      </c>
      <c r="D12" s="128">
        <v>3672.33</v>
      </c>
      <c r="E12" s="150">
        <v>0.24199999999999999</v>
      </c>
    </row>
    <row r="13" spans="1:5" ht="15">
      <c r="A13" s="127" t="s">
        <v>2362</v>
      </c>
      <c r="B13" s="126" t="s">
        <v>2248</v>
      </c>
      <c r="C13" s="126" t="s">
        <v>2249</v>
      </c>
      <c r="D13" s="128">
        <v>3672.33</v>
      </c>
      <c r="E13" s="150">
        <v>0.16200000000000001</v>
      </c>
    </row>
    <row r="14" spans="1:5" ht="15">
      <c r="A14" s="127" t="s">
        <v>375</v>
      </c>
      <c r="B14" s="126" t="s">
        <v>373</v>
      </c>
      <c r="C14" s="126" t="s">
        <v>374</v>
      </c>
      <c r="D14" s="128">
        <v>3672.33</v>
      </c>
      <c r="E14" s="150">
        <v>0.19800000000000001</v>
      </c>
    </row>
    <row r="15" spans="1:5" ht="15">
      <c r="A15" s="127" t="s">
        <v>2363</v>
      </c>
      <c r="B15" s="126" t="s">
        <v>2250</v>
      </c>
      <c r="C15" s="126" t="s">
        <v>2251</v>
      </c>
      <c r="D15" s="128">
        <v>3672.33</v>
      </c>
      <c r="E15" s="150">
        <v>0.216</v>
      </c>
    </row>
    <row r="16" spans="1:5" ht="15">
      <c r="A16" s="127" t="s">
        <v>2364</v>
      </c>
      <c r="B16" s="126" t="s">
        <v>2252</v>
      </c>
      <c r="C16" s="126" t="s">
        <v>2253</v>
      </c>
      <c r="D16" s="128">
        <v>3672.33</v>
      </c>
      <c r="E16" s="150">
        <v>0.25800000000000001</v>
      </c>
    </row>
    <row r="17" spans="1:5" ht="15">
      <c r="A17" s="127" t="s">
        <v>378</v>
      </c>
      <c r="B17" s="126" t="s">
        <v>376</v>
      </c>
      <c r="C17" s="126" t="s">
        <v>377</v>
      </c>
      <c r="D17" s="128">
        <v>3672.33</v>
      </c>
      <c r="E17" s="150">
        <v>0.28999999999999998</v>
      </c>
    </row>
    <row r="18" spans="1:5" ht="15">
      <c r="A18" s="130" t="s">
        <v>2365</v>
      </c>
      <c r="B18" s="129" t="s">
        <v>2254</v>
      </c>
      <c r="C18" s="129" t="s">
        <v>2255</v>
      </c>
      <c r="D18" s="128">
        <v>3672.33</v>
      </c>
      <c r="E18" s="150">
        <v>0.36699999999999999</v>
      </c>
    </row>
    <row r="19" spans="1:5" ht="15">
      <c r="A19" s="127" t="s">
        <v>2429</v>
      </c>
      <c r="B19" s="129" t="s">
        <v>2427</v>
      </c>
      <c r="C19" s="201" t="s">
        <v>2428</v>
      </c>
      <c r="D19" s="128">
        <v>3672.33</v>
      </c>
      <c r="E19" s="150">
        <v>0.41599999999999998</v>
      </c>
    </row>
    <row r="20" spans="1:5" ht="15">
      <c r="A20" s="127" t="s">
        <v>381</v>
      </c>
      <c r="B20" s="126" t="s">
        <v>379</v>
      </c>
      <c r="C20" s="126" t="s">
        <v>380</v>
      </c>
      <c r="D20" s="128">
        <v>3672.33</v>
      </c>
      <c r="E20" s="150">
        <v>0.40300000000000002</v>
      </c>
    </row>
    <row r="21" spans="1:5" ht="15">
      <c r="A21" s="127" t="s">
        <v>384</v>
      </c>
      <c r="B21" s="126" t="s">
        <v>382</v>
      </c>
      <c r="C21" s="126" t="s">
        <v>383</v>
      </c>
      <c r="D21" s="128">
        <v>3672.33</v>
      </c>
      <c r="E21" s="150">
        <v>0.114</v>
      </c>
    </row>
    <row r="22" spans="1:5" ht="15">
      <c r="A22" s="127" t="s">
        <v>2432</v>
      </c>
      <c r="B22" s="129" t="s">
        <v>2430</v>
      </c>
      <c r="C22" s="201" t="s">
        <v>2431</v>
      </c>
      <c r="D22" s="128">
        <v>3672.33</v>
      </c>
      <c r="E22" s="150">
        <v>0.26300000000000001</v>
      </c>
    </row>
    <row r="23" spans="1:5" ht="15">
      <c r="A23" s="127" t="s">
        <v>387</v>
      </c>
      <c r="B23" s="126" t="s">
        <v>385</v>
      </c>
      <c r="C23" s="126" t="s">
        <v>386</v>
      </c>
      <c r="D23" s="128">
        <v>3672.33</v>
      </c>
      <c r="E23" s="150">
        <v>0.318</v>
      </c>
    </row>
    <row r="24" spans="1:5" ht="15">
      <c r="A24" s="127" t="s">
        <v>2435</v>
      </c>
      <c r="B24" s="129" t="s">
        <v>2433</v>
      </c>
      <c r="C24" s="201" t="s">
        <v>2434</v>
      </c>
      <c r="D24" s="128">
        <v>3672.33</v>
      </c>
      <c r="E24" s="150">
        <v>0.23400000000000001</v>
      </c>
    </row>
    <row r="25" spans="1:5" ht="15">
      <c r="A25" s="127" t="s">
        <v>390</v>
      </c>
      <c r="B25" s="126" t="s">
        <v>388</v>
      </c>
      <c r="C25" s="126" t="s">
        <v>389</v>
      </c>
      <c r="D25" s="128">
        <v>3672.33</v>
      </c>
      <c r="E25" s="150">
        <v>0.35499999999999998</v>
      </c>
    </row>
    <row r="26" spans="1:5" ht="15">
      <c r="A26" s="127" t="s">
        <v>2438</v>
      </c>
      <c r="B26" s="129" t="s">
        <v>2436</v>
      </c>
      <c r="C26" s="201" t="s">
        <v>2437</v>
      </c>
      <c r="D26" s="128">
        <v>3672.33</v>
      </c>
      <c r="E26" s="150">
        <v>0.48199999999999998</v>
      </c>
    </row>
    <row r="27" spans="1:5" ht="15">
      <c r="A27" s="127" t="s">
        <v>2366</v>
      </c>
      <c r="B27" s="126" t="s">
        <v>2256</v>
      </c>
      <c r="C27" s="126" t="s">
        <v>2257</v>
      </c>
      <c r="D27" s="128">
        <v>3672.33</v>
      </c>
      <c r="E27" s="150">
        <v>0.312</v>
      </c>
    </row>
    <row r="28" spans="1:5" ht="15">
      <c r="A28" s="127" t="s">
        <v>393</v>
      </c>
      <c r="B28" s="126" t="s">
        <v>391</v>
      </c>
      <c r="C28" s="126" t="s">
        <v>392</v>
      </c>
      <c r="D28" s="128">
        <v>3672.33</v>
      </c>
      <c r="E28" s="150">
        <v>0.28699999999999998</v>
      </c>
    </row>
    <row r="29" spans="1:5" ht="15">
      <c r="A29" s="127" t="s">
        <v>2441</v>
      </c>
      <c r="B29" s="129" t="s">
        <v>2439</v>
      </c>
      <c r="C29" s="201" t="s">
        <v>2440</v>
      </c>
      <c r="D29" s="128">
        <v>3672.33</v>
      </c>
      <c r="E29" s="150">
        <v>0.44700000000000001</v>
      </c>
    </row>
    <row r="30" spans="1:5" ht="15">
      <c r="A30" s="127" t="s">
        <v>2444</v>
      </c>
      <c r="B30" s="129" t="s">
        <v>2442</v>
      </c>
      <c r="C30" s="201" t="s">
        <v>2443</v>
      </c>
      <c r="D30" s="128">
        <v>3672.33</v>
      </c>
      <c r="E30" s="150">
        <v>0.434</v>
      </c>
    </row>
    <row r="31" spans="1:5" ht="15">
      <c r="A31" s="127" t="s">
        <v>2367</v>
      </c>
      <c r="B31" s="126" t="s">
        <v>2258</v>
      </c>
      <c r="C31" s="126" t="s">
        <v>2259</v>
      </c>
      <c r="D31" s="128">
        <v>3672.33</v>
      </c>
      <c r="E31" s="150">
        <v>0.24199999999999999</v>
      </c>
    </row>
    <row r="32" spans="1:5" ht="15">
      <c r="A32" s="127" t="s">
        <v>396</v>
      </c>
      <c r="B32" s="126" t="s">
        <v>394</v>
      </c>
      <c r="C32" s="126" t="s">
        <v>395</v>
      </c>
      <c r="D32" s="128">
        <v>3672.33</v>
      </c>
      <c r="E32" s="150">
        <v>0.19</v>
      </c>
    </row>
    <row r="33" spans="1:5" ht="15">
      <c r="A33" s="127" t="s">
        <v>2368</v>
      </c>
      <c r="B33" s="126" t="s">
        <v>2260</v>
      </c>
      <c r="C33" s="126" t="s">
        <v>2261</v>
      </c>
      <c r="D33" s="128">
        <v>3672.33</v>
      </c>
      <c r="E33" s="150">
        <v>0.28199999999999997</v>
      </c>
    </row>
    <row r="34" spans="1:5" ht="15">
      <c r="A34" s="127" t="s">
        <v>2369</v>
      </c>
      <c r="B34" s="126" t="s">
        <v>2262</v>
      </c>
      <c r="C34" s="126" t="s">
        <v>2263</v>
      </c>
      <c r="D34" s="128">
        <v>3672.33</v>
      </c>
      <c r="E34" s="150">
        <v>0.255</v>
      </c>
    </row>
    <row r="35" spans="1:5" ht="15">
      <c r="A35" s="127" t="s">
        <v>2370</v>
      </c>
      <c r="B35" s="126" t="s">
        <v>2264</v>
      </c>
      <c r="C35" s="126" t="s">
        <v>2265</v>
      </c>
      <c r="D35" s="128">
        <v>3672.33</v>
      </c>
      <c r="E35" s="150">
        <v>0.28299999999999997</v>
      </c>
    </row>
    <row r="36" spans="1:5" ht="15">
      <c r="A36" s="127" t="s">
        <v>2447</v>
      </c>
      <c r="B36" s="129" t="s">
        <v>2445</v>
      </c>
      <c r="C36" s="201" t="s">
        <v>2446</v>
      </c>
      <c r="D36" s="128">
        <v>3672.33</v>
      </c>
      <c r="E36" s="150">
        <v>0.26100000000000001</v>
      </c>
    </row>
    <row r="37" spans="1:5" ht="15">
      <c r="A37" s="127" t="s">
        <v>2450</v>
      </c>
      <c r="B37" s="129" t="s">
        <v>2448</v>
      </c>
      <c r="C37" s="201" t="s">
        <v>2449</v>
      </c>
      <c r="D37" s="128">
        <v>3672.33</v>
      </c>
      <c r="E37" s="150">
        <v>0.51700000000000002</v>
      </c>
    </row>
    <row r="38" spans="1:5" ht="15">
      <c r="A38" s="127" t="s">
        <v>2836</v>
      </c>
      <c r="B38" s="129" t="s">
        <v>2834</v>
      </c>
      <c r="C38" s="201" t="s">
        <v>2835</v>
      </c>
      <c r="D38" s="128">
        <v>3672.33</v>
      </c>
      <c r="E38" s="150">
        <v>1.66</v>
      </c>
    </row>
    <row r="39" spans="1:5" ht="15">
      <c r="A39" s="127" t="s">
        <v>2453</v>
      </c>
      <c r="B39" s="129" t="s">
        <v>2451</v>
      </c>
      <c r="C39" s="201" t="s">
        <v>2452</v>
      </c>
      <c r="D39" s="128">
        <v>3672.33</v>
      </c>
      <c r="E39" s="150">
        <v>0.71199999999999997</v>
      </c>
    </row>
    <row r="40" spans="1:5" ht="15">
      <c r="A40" s="127" t="s">
        <v>2456</v>
      </c>
      <c r="B40" s="129" t="s">
        <v>2454</v>
      </c>
      <c r="C40" s="201" t="s">
        <v>2455</v>
      </c>
      <c r="D40" s="128">
        <v>3672.33</v>
      </c>
      <c r="E40" s="150">
        <v>1.2909999999999999</v>
      </c>
    </row>
    <row r="41" spans="1:5" ht="15">
      <c r="A41" s="127" t="s">
        <v>2459</v>
      </c>
      <c r="B41" s="129" t="s">
        <v>2457</v>
      </c>
      <c r="C41" s="201" t="s">
        <v>2458</v>
      </c>
      <c r="D41" s="128">
        <v>3672.33</v>
      </c>
      <c r="E41" s="150">
        <v>0.375</v>
      </c>
    </row>
    <row r="42" spans="1:5" ht="15">
      <c r="A42" s="127" t="s">
        <v>2462</v>
      </c>
      <c r="B42" s="129" t="s">
        <v>2460</v>
      </c>
      <c r="C42" s="201" t="s">
        <v>2461</v>
      </c>
      <c r="D42" s="128">
        <v>3672.33</v>
      </c>
      <c r="E42" s="150">
        <v>0.58299999999999996</v>
      </c>
    </row>
    <row r="43" spans="1:5" ht="15">
      <c r="A43" s="127" t="s">
        <v>2465</v>
      </c>
      <c r="B43" s="129" t="s">
        <v>2463</v>
      </c>
      <c r="C43" s="201" t="s">
        <v>2464</v>
      </c>
      <c r="D43" s="128">
        <v>3672.33</v>
      </c>
      <c r="E43" s="150">
        <v>1.0109999999999999</v>
      </c>
    </row>
    <row r="44" spans="1:5" ht="15">
      <c r="A44" s="127" t="s">
        <v>2371</v>
      </c>
      <c r="B44" s="126" t="s">
        <v>2266</v>
      </c>
      <c r="C44" s="126" t="s">
        <v>2267</v>
      </c>
      <c r="D44" s="128">
        <v>3672.33</v>
      </c>
      <c r="E44" s="150">
        <v>0.67</v>
      </c>
    </row>
    <row r="45" spans="1:5" ht="15">
      <c r="A45" s="127" t="s">
        <v>399</v>
      </c>
      <c r="B45" s="126" t="s">
        <v>397</v>
      </c>
      <c r="C45" s="126" t="s">
        <v>398</v>
      </c>
      <c r="D45" s="128">
        <v>3672.33</v>
      </c>
      <c r="E45" s="150">
        <v>0.61799999999999999</v>
      </c>
    </row>
    <row r="46" spans="1:5" ht="15">
      <c r="A46" s="127" t="s">
        <v>2372</v>
      </c>
      <c r="B46" s="126" t="s">
        <v>2268</v>
      </c>
      <c r="C46" s="126" t="s">
        <v>2269</v>
      </c>
      <c r="D46" s="128">
        <v>3672.33</v>
      </c>
      <c r="E46" s="150">
        <v>0.78300000000000003</v>
      </c>
    </row>
    <row r="47" spans="1:5" ht="15">
      <c r="A47" s="127" t="s">
        <v>2468</v>
      </c>
      <c r="B47" s="129" t="s">
        <v>2466</v>
      </c>
      <c r="C47" s="201" t="s">
        <v>2467</v>
      </c>
      <c r="D47" s="128">
        <v>3672.33</v>
      </c>
      <c r="E47" s="150">
        <v>0.28299999999999997</v>
      </c>
    </row>
    <row r="48" spans="1:5" ht="15">
      <c r="A48" s="127" t="s">
        <v>402</v>
      </c>
      <c r="B48" s="126" t="s">
        <v>400</v>
      </c>
      <c r="C48" s="126" t="s">
        <v>401</v>
      </c>
      <c r="D48" s="128">
        <v>3672.33</v>
      </c>
      <c r="E48" s="150">
        <v>0.38300000000000001</v>
      </c>
    </row>
    <row r="49" spans="1:5" ht="15">
      <c r="A49" s="127" t="s">
        <v>2373</v>
      </c>
      <c r="B49" s="126" t="s">
        <v>2270</v>
      </c>
      <c r="C49" s="126" t="s">
        <v>2271</v>
      </c>
      <c r="D49" s="128">
        <v>3672.33</v>
      </c>
      <c r="E49" s="150">
        <v>0.52900000000000003</v>
      </c>
    </row>
    <row r="50" spans="1:5" ht="15">
      <c r="A50" s="127" t="s">
        <v>2479</v>
      </c>
      <c r="B50" s="129" t="s">
        <v>2477</v>
      </c>
      <c r="C50" s="201" t="s">
        <v>2478</v>
      </c>
      <c r="D50" s="128">
        <v>3672.33</v>
      </c>
      <c r="E50" s="150">
        <v>0.27700000000000002</v>
      </c>
    </row>
    <row r="51" spans="1:5" ht="15">
      <c r="A51" s="127" t="s">
        <v>2482</v>
      </c>
      <c r="B51" s="129" t="s">
        <v>2480</v>
      </c>
      <c r="C51" s="201" t="s">
        <v>2481</v>
      </c>
      <c r="D51" s="128">
        <v>3672.33</v>
      </c>
      <c r="E51" s="150">
        <v>0.182</v>
      </c>
    </row>
    <row r="52" spans="1:5" ht="15">
      <c r="A52" s="203" t="s">
        <v>2956</v>
      </c>
      <c r="B52" s="129" t="s">
        <v>2954</v>
      </c>
      <c r="C52" s="201" t="s">
        <v>2955</v>
      </c>
      <c r="D52" s="128">
        <v>3672.33</v>
      </c>
      <c r="E52" s="150">
        <v>0.28299999999999997</v>
      </c>
    </row>
    <row r="53" spans="1:5" ht="15">
      <c r="A53" s="127" t="s">
        <v>2485</v>
      </c>
      <c r="B53" s="129" t="s">
        <v>2483</v>
      </c>
      <c r="C53" s="201" t="s">
        <v>2484</v>
      </c>
      <c r="D53" s="128">
        <v>3672.33</v>
      </c>
      <c r="E53" s="150">
        <v>0.33800000000000002</v>
      </c>
    </row>
    <row r="54" spans="1:5" ht="15">
      <c r="A54" s="127" t="s">
        <v>3030</v>
      </c>
      <c r="B54" s="129" t="s">
        <v>3031</v>
      </c>
      <c r="C54" s="201" t="s">
        <v>3035</v>
      </c>
      <c r="D54" s="128">
        <v>3672.33</v>
      </c>
      <c r="E54" s="150">
        <v>0.188</v>
      </c>
    </row>
    <row r="55" spans="1:5" ht="15">
      <c r="A55" s="203" t="s">
        <v>3061</v>
      </c>
      <c r="B55" s="234" t="s">
        <v>3062</v>
      </c>
      <c r="C55" s="201" t="s">
        <v>3063</v>
      </c>
      <c r="D55" s="128">
        <v>3672.33</v>
      </c>
      <c r="E55" s="150">
        <v>0.251</v>
      </c>
    </row>
    <row r="56" spans="1:5" ht="15">
      <c r="A56" s="127" t="s">
        <v>2374</v>
      </c>
      <c r="B56" s="126" t="s">
        <v>2272</v>
      </c>
      <c r="C56" s="126" t="s">
        <v>2273</v>
      </c>
      <c r="D56" s="128">
        <v>3672.33</v>
      </c>
      <c r="E56" s="150">
        <v>0.19</v>
      </c>
    </row>
    <row r="57" spans="1:5" ht="15">
      <c r="A57" s="127" t="s">
        <v>2488</v>
      </c>
      <c r="B57" s="129" t="s">
        <v>2486</v>
      </c>
      <c r="C57" s="201" t="s">
        <v>2487</v>
      </c>
      <c r="D57" s="128">
        <v>3672.33</v>
      </c>
      <c r="E57" s="150">
        <v>0.23899999999999999</v>
      </c>
    </row>
    <row r="58" spans="1:5" ht="15">
      <c r="A58" s="127" t="s">
        <v>2375</v>
      </c>
      <c r="B58" s="126" t="s">
        <v>2274</v>
      </c>
      <c r="C58" s="126" t="s">
        <v>2275</v>
      </c>
      <c r="D58" s="128">
        <v>3672.33</v>
      </c>
      <c r="E58" s="150">
        <v>0.155</v>
      </c>
    </row>
    <row r="59" spans="1:5" ht="15">
      <c r="A59" s="127" t="s">
        <v>2854</v>
      </c>
      <c r="B59" s="129" t="s">
        <v>2274</v>
      </c>
      <c r="C59" s="201" t="s">
        <v>2853</v>
      </c>
      <c r="D59" s="128">
        <v>3672.33</v>
      </c>
      <c r="E59" s="150">
        <v>0.155</v>
      </c>
    </row>
    <row r="60" spans="1:5" ht="15">
      <c r="A60" s="127" t="s">
        <v>2491</v>
      </c>
      <c r="B60" s="129" t="s">
        <v>2489</v>
      </c>
      <c r="C60" s="201" t="s">
        <v>2490</v>
      </c>
      <c r="D60" s="128">
        <v>3672.33</v>
      </c>
      <c r="E60" s="150">
        <v>0.18</v>
      </c>
    </row>
    <row r="61" spans="1:5" ht="15">
      <c r="A61" s="203" t="s">
        <v>3058</v>
      </c>
      <c r="B61" s="234" t="s">
        <v>3059</v>
      </c>
      <c r="C61" s="201" t="s">
        <v>3060</v>
      </c>
      <c r="D61" s="128">
        <v>3672.33</v>
      </c>
      <c r="E61" s="150">
        <v>0.247</v>
      </c>
    </row>
    <row r="62" spans="1:5" ht="15">
      <c r="A62" s="127" t="s">
        <v>2494</v>
      </c>
      <c r="B62" s="129" t="s">
        <v>2492</v>
      </c>
      <c r="C62" s="201" t="s">
        <v>2493</v>
      </c>
      <c r="D62" s="128">
        <v>3672.33</v>
      </c>
      <c r="E62" s="150">
        <v>0.21099999999999999</v>
      </c>
    </row>
    <row r="63" spans="1:5" ht="15">
      <c r="A63" s="127" t="s">
        <v>2497</v>
      </c>
      <c r="B63" s="129" t="s">
        <v>2495</v>
      </c>
      <c r="C63" s="201" t="s">
        <v>2496</v>
      </c>
      <c r="D63" s="128">
        <v>3672.33</v>
      </c>
      <c r="E63" s="150">
        <v>0.33300000000000002</v>
      </c>
    </row>
    <row r="64" spans="1:5" ht="15">
      <c r="A64" s="203" t="s">
        <v>2944</v>
      </c>
      <c r="B64" s="129" t="s">
        <v>2942</v>
      </c>
      <c r="C64" s="201" t="s">
        <v>2943</v>
      </c>
      <c r="D64" s="128">
        <v>3672.33</v>
      </c>
      <c r="E64" s="150">
        <v>0.28299999999999997</v>
      </c>
    </row>
    <row r="65" spans="1:5" ht="15">
      <c r="A65" s="127" t="s">
        <v>2376</v>
      </c>
      <c r="B65" s="126" t="s">
        <v>2276</v>
      </c>
      <c r="C65" s="126" t="s">
        <v>2277</v>
      </c>
      <c r="D65" s="128">
        <v>3672.33</v>
      </c>
      <c r="E65" s="150">
        <v>0.16400000000000001</v>
      </c>
    </row>
    <row r="66" spans="1:5" ht="15">
      <c r="A66" s="127" t="s">
        <v>3028</v>
      </c>
      <c r="B66" s="129" t="s">
        <v>3029</v>
      </c>
      <c r="C66" s="201" t="s">
        <v>2355</v>
      </c>
      <c r="D66" s="128">
        <v>3672.33</v>
      </c>
      <c r="E66" s="150">
        <v>0.19400000000000001</v>
      </c>
    </row>
    <row r="67" spans="1:5" ht="15">
      <c r="A67" s="127" t="s">
        <v>3026</v>
      </c>
      <c r="B67" s="129" t="s">
        <v>3027</v>
      </c>
      <c r="C67" s="201" t="s">
        <v>3034</v>
      </c>
      <c r="D67" s="128">
        <v>3672.33</v>
      </c>
      <c r="E67" s="150">
        <v>0.18</v>
      </c>
    </row>
    <row r="68" spans="1:5" ht="15">
      <c r="A68" s="203" t="s">
        <v>2929</v>
      </c>
      <c r="B68" s="126" t="s">
        <v>2927</v>
      </c>
      <c r="C68" s="126" t="s">
        <v>2928</v>
      </c>
      <c r="D68" s="128">
        <v>3672.33</v>
      </c>
      <c r="E68" s="150">
        <v>0.13900000000000001</v>
      </c>
    </row>
    <row r="69" spans="1:5" ht="15">
      <c r="A69" s="203" t="s">
        <v>2936</v>
      </c>
      <c r="B69" s="129" t="s">
        <v>2934</v>
      </c>
      <c r="C69" s="201" t="s">
        <v>2935</v>
      </c>
      <c r="D69" s="128">
        <v>3672.33</v>
      </c>
      <c r="E69" s="150">
        <v>0.20899999999999999</v>
      </c>
    </row>
    <row r="70" spans="1:5" ht="15">
      <c r="A70" s="127" t="s">
        <v>2500</v>
      </c>
      <c r="B70" s="129" t="s">
        <v>2498</v>
      </c>
      <c r="C70" s="201" t="s">
        <v>2499</v>
      </c>
      <c r="D70" s="128">
        <v>3672.33</v>
      </c>
      <c r="E70" s="150">
        <v>7.8E-2</v>
      </c>
    </row>
    <row r="71" spans="1:5" ht="15">
      <c r="A71" s="127" t="s">
        <v>2503</v>
      </c>
      <c r="B71" s="129" t="s">
        <v>2501</v>
      </c>
      <c r="C71" s="201" t="s">
        <v>2502</v>
      </c>
      <c r="D71" s="128">
        <v>3672.33</v>
      </c>
      <c r="E71" s="150">
        <v>0.19800000000000001</v>
      </c>
    </row>
    <row r="72" spans="1:5" ht="15">
      <c r="A72" s="127" t="s">
        <v>2506</v>
      </c>
      <c r="B72" s="129" t="s">
        <v>2504</v>
      </c>
      <c r="C72" s="201" t="s">
        <v>2505</v>
      </c>
      <c r="D72" s="128">
        <v>3672.33</v>
      </c>
      <c r="E72" s="150">
        <v>0.27300000000000002</v>
      </c>
    </row>
    <row r="73" spans="1:5" ht="15">
      <c r="A73" s="127" t="s">
        <v>2509</v>
      </c>
      <c r="B73" s="129" t="s">
        <v>2507</v>
      </c>
      <c r="C73" s="201" t="s">
        <v>2508</v>
      </c>
      <c r="D73" s="128">
        <v>3672.33</v>
      </c>
      <c r="E73" s="150">
        <v>0.28599999999999998</v>
      </c>
    </row>
    <row r="74" spans="1:5" ht="15">
      <c r="A74" s="127" t="s">
        <v>2559</v>
      </c>
      <c r="B74" s="129" t="s">
        <v>2557</v>
      </c>
      <c r="C74" s="201" t="s">
        <v>2558</v>
      </c>
      <c r="D74" s="128">
        <v>3672.33</v>
      </c>
      <c r="E74" s="150">
        <v>0.29199999999999998</v>
      </c>
    </row>
    <row r="75" spans="1:5" ht="15">
      <c r="A75" s="127" t="s">
        <v>2562</v>
      </c>
      <c r="B75" s="129" t="s">
        <v>2560</v>
      </c>
      <c r="C75" s="201" t="s">
        <v>2561</v>
      </c>
      <c r="D75" s="128">
        <v>3672.33</v>
      </c>
      <c r="E75" s="150">
        <v>0.34399999999999997</v>
      </c>
    </row>
    <row r="76" spans="1:5" ht="15">
      <c r="A76" s="127" t="s">
        <v>2565</v>
      </c>
      <c r="B76" s="129" t="s">
        <v>2563</v>
      </c>
      <c r="C76" s="201" t="s">
        <v>2564</v>
      </c>
      <c r="D76" s="128">
        <v>3672.33</v>
      </c>
      <c r="E76" s="150">
        <v>0.77800000000000002</v>
      </c>
    </row>
    <row r="77" spans="1:5" ht="15">
      <c r="A77" s="127" t="s">
        <v>405</v>
      </c>
      <c r="B77" s="126" t="s">
        <v>403</v>
      </c>
      <c r="C77" s="126" t="s">
        <v>404</v>
      </c>
      <c r="D77" s="128">
        <v>3672.33</v>
      </c>
      <c r="E77" s="150">
        <v>0.27100000000000002</v>
      </c>
    </row>
    <row r="78" spans="1:5" ht="15">
      <c r="A78" s="127" t="s">
        <v>2568</v>
      </c>
      <c r="B78" s="129" t="s">
        <v>2566</v>
      </c>
      <c r="C78" s="201" t="s">
        <v>2567</v>
      </c>
      <c r="D78" s="128">
        <v>3672.33</v>
      </c>
      <c r="E78" s="150">
        <v>0.217</v>
      </c>
    </row>
    <row r="79" spans="1:5" ht="15">
      <c r="A79" s="127" t="s">
        <v>2902</v>
      </c>
      <c r="B79" s="129" t="s">
        <v>2876</v>
      </c>
      <c r="C79" s="201" t="s">
        <v>2901</v>
      </c>
      <c r="D79" s="128">
        <v>3672.33</v>
      </c>
      <c r="E79" s="150">
        <v>0.316</v>
      </c>
    </row>
    <row r="80" spans="1:5" ht="15">
      <c r="A80" s="127" t="s">
        <v>427</v>
      </c>
      <c r="B80" s="126" t="s">
        <v>812</v>
      </c>
      <c r="C80" s="126" t="s">
        <v>426</v>
      </c>
      <c r="D80" s="128">
        <v>3672.33</v>
      </c>
      <c r="E80" s="150">
        <v>0.186</v>
      </c>
    </row>
    <row r="81" spans="1:5" ht="15">
      <c r="A81" s="127" t="s">
        <v>3043</v>
      </c>
      <c r="B81" s="126" t="s">
        <v>3044</v>
      </c>
      <c r="C81" s="204" t="s">
        <v>3045</v>
      </c>
      <c r="D81" s="128">
        <v>3672.33</v>
      </c>
      <c r="E81" s="150">
        <v>0.36899999999999999</v>
      </c>
    </row>
    <row r="82" spans="1:5" ht="15">
      <c r="A82" s="127" t="s">
        <v>2377</v>
      </c>
      <c r="B82" s="126" t="s">
        <v>2278</v>
      </c>
      <c r="C82" s="126" t="s">
        <v>2279</v>
      </c>
      <c r="D82" s="128">
        <v>3672.33</v>
      </c>
      <c r="E82" s="150">
        <v>0.30399999999999999</v>
      </c>
    </row>
    <row r="83" spans="1:5" ht="15">
      <c r="A83" s="127" t="s">
        <v>2378</v>
      </c>
      <c r="B83" s="126" t="s">
        <v>2280</v>
      </c>
      <c r="C83" s="126" t="s">
        <v>2281</v>
      </c>
      <c r="D83" s="128">
        <v>3672.33</v>
      </c>
      <c r="E83" s="150">
        <v>0.26100000000000001</v>
      </c>
    </row>
    <row r="84" spans="1:5" ht="15">
      <c r="A84" s="127" t="s">
        <v>2379</v>
      </c>
      <c r="B84" s="126" t="s">
        <v>2282</v>
      </c>
      <c r="C84" s="126" t="s">
        <v>2283</v>
      </c>
      <c r="D84" s="128">
        <v>3672.33</v>
      </c>
      <c r="E84" s="150">
        <v>0.216</v>
      </c>
    </row>
    <row r="85" spans="1:5" ht="15">
      <c r="A85" s="127" t="s">
        <v>2573</v>
      </c>
      <c r="B85" s="129" t="s">
        <v>2571</v>
      </c>
      <c r="C85" s="201" t="s">
        <v>2572</v>
      </c>
      <c r="D85" s="128">
        <v>3672.33</v>
      </c>
      <c r="E85" s="150">
        <v>0.27500000000000002</v>
      </c>
    </row>
    <row r="86" spans="1:5" ht="15">
      <c r="A86" s="127" t="s">
        <v>408</v>
      </c>
      <c r="B86" s="126" t="s">
        <v>406</v>
      </c>
      <c r="C86" s="126" t="s">
        <v>407</v>
      </c>
      <c r="D86" s="128">
        <v>3672.33</v>
      </c>
      <c r="E86" s="150">
        <v>0.29499999999999998</v>
      </c>
    </row>
    <row r="87" spans="1:5" ht="15">
      <c r="A87" s="127" t="s">
        <v>2576</v>
      </c>
      <c r="B87" s="129" t="s">
        <v>2574</v>
      </c>
      <c r="C87" s="201" t="s">
        <v>2575</v>
      </c>
      <c r="D87" s="128">
        <v>3672.33</v>
      </c>
      <c r="E87" s="150">
        <v>0.14199999999999999</v>
      </c>
    </row>
    <row r="88" spans="1:5" ht="15">
      <c r="A88" s="127" t="s">
        <v>2380</v>
      </c>
      <c r="B88" s="126" t="s">
        <v>2284</v>
      </c>
      <c r="C88" s="126" t="s">
        <v>2285</v>
      </c>
      <c r="D88" s="128">
        <v>3672.33</v>
      </c>
      <c r="E88" s="150">
        <v>0.22500000000000001</v>
      </c>
    </row>
    <row r="89" spans="1:5" ht="15">
      <c r="A89" s="127" t="s">
        <v>2579</v>
      </c>
      <c r="B89" s="129" t="s">
        <v>2577</v>
      </c>
      <c r="C89" s="201" t="s">
        <v>2578</v>
      </c>
      <c r="D89" s="128">
        <v>3672.33</v>
      </c>
      <c r="E89" s="150">
        <v>0.23400000000000001</v>
      </c>
    </row>
    <row r="90" spans="1:5" ht="15">
      <c r="A90" s="127" t="s">
        <v>2582</v>
      </c>
      <c r="B90" s="129" t="s">
        <v>2580</v>
      </c>
      <c r="C90" s="201" t="s">
        <v>2581</v>
      </c>
      <c r="D90" s="128">
        <v>3672.33</v>
      </c>
      <c r="E90" s="150">
        <v>0.248</v>
      </c>
    </row>
    <row r="91" spans="1:5" ht="15">
      <c r="A91" s="203" t="s">
        <v>2941</v>
      </c>
      <c r="B91" s="129" t="s">
        <v>2939</v>
      </c>
      <c r="C91" s="201" t="s">
        <v>2940</v>
      </c>
      <c r="D91" s="128">
        <v>3672.33</v>
      </c>
      <c r="E91" s="150">
        <v>0.29399999999999998</v>
      </c>
    </row>
    <row r="92" spans="1:5" ht="15">
      <c r="A92" s="127" t="s">
        <v>2596</v>
      </c>
      <c r="B92" s="129" t="s">
        <v>2594</v>
      </c>
      <c r="C92" s="201" t="s">
        <v>2595</v>
      </c>
      <c r="D92" s="128">
        <v>3672.33</v>
      </c>
      <c r="E92" s="150">
        <v>0.124</v>
      </c>
    </row>
    <row r="93" spans="1:5" ht="15">
      <c r="A93" s="127" t="s">
        <v>2585</v>
      </c>
      <c r="B93" s="129" t="s">
        <v>2583</v>
      </c>
      <c r="C93" s="201" t="s">
        <v>2584</v>
      </c>
      <c r="D93" s="128">
        <v>3672.33</v>
      </c>
      <c r="E93" s="150">
        <v>0.245</v>
      </c>
    </row>
    <row r="94" spans="1:5" ht="15">
      <c r="A94" s="127" t="s">
        <v>3014</v>
      </c>
      <c r="B94" s="126" t="s">
        <v>3015</v>
      </c>
      <c r="C94" s="204" t="s">
        <v>3016</v>
      </c>
      <c r="D94" s="128">
        <v>3672.33</v>
      </c>
      <c r="E94" s="150">
        <v>0.57299999999999995</v>
      </c>
    </row>
    <row r="95" spans="1:5" ht="15">
      <c r="A95" s="127" t="s">
        <v>2588</v>
      </c>
      <c r="B95" s="129" t="s">
        <v>2586</v>
      </c>
      <c r="C95" s="201" t="s">
        <v>2587</v>
      </c>
      <c r="D95" s="128">
        <v>3672.33</v>
      </c>
      <c r="E95" s="150">
        <v>0.36799999999999999</v>
      </c>
    </row>
    <row r="96" spans="1:5" ht="15">
      <c r="A96" s="127" t="s">
        <v>2381</v>
      </c>
      <c r="B96" s="126" t="s">
        <v>2286</v>
      </c>
      <c r="C96" s="126" t="s">
        <v>2287</v>
      </c>
      <c r="D96" s="128">
        <v>3672.33</v>
      </c>
      <c r="E96" s="150">
        <v>0.23300000000000001</v>
      </c>
    </row>
    <row r="97" spans="1:5" ht="15">
      <c r="A97" s="127" t="s">
        <v>2591</v>
      </c>
      <c r="B97" s="129" t="s">
        <v>2589</v>
      </c>
      <c r="C97" s="201" t="s">
        <v>2590</v>
      </c>
      <c r="D97" s="128">
        <v>3672.33</v>
      </c>
      <c r="E97" s="150">
        <v>0.36299999999999999</v>
      </c>
    </row>
    <row r="98" spans="1:5" ht="15">
      <c r="A98" s="127" t="s">
        <v>2382</v>
      </c>
      <c r="B98" s="126" t="s">
        <v>2288</v>
      </c>
      <c r="C98" s="126" t="s">
        <v>2289</v>
      </c>
      <c r="D98" s="128">
        <v>3672.33</v>
      </c>
      <c r="E98" s="150">
        <v>0.30599999999999999</v>
      </c>
    </row>
    <row r="99" spans="1:5" ht="15">
      <c r="A99" s="127" t="s">
        <v>2593</v>
      </c>
      <c r="B99" s="129" t="s">
        <v>2592</v>
      </c>
      <c r="C99" s="201" t="s">
        <v>476</v>
      </c>
      <c r="D99" s="128">
        <v>3672.33</v>
      </c>
      <c r="E99" s="150">
        <v>0.14399999999999999</v>
      </c>
    </row>
    <row r="100" spans="1:5" ht="15">
      <c r="A100" s="127" t="s">
        <v>411</v>
      </c>
      <c r="B100" s="126" t="s">
        <v>409</v>
      </c>
      <c r="C100" s="126" t="s">
        <v>410</v>
      </c>
      <c r="D100" s="128">
        <v>3672.33</v>
      </c>
      <c r="E100" s="150">
        <v>0.245</v>
      </c>
    </row>
    <row r="101" spans="1:5" ht="15">
      <c r="A101" s="127" t="s">
        <v>414</v>
      </c>
      <c r="B101" s="126" t="s">
        <v>412</v>
      </c>
      <c r="C101" s="126" t="s">
        <v>413</v>
      </c>
      <c r="D101" s="128">
        <v>3672.33</v>
      </c>
      <c r="E101" s="150">
        <v>0.22800000000000001</v>
      </c>
    </row>
    <row r="102" spans="1:5" ht="15">
      <c r="A102" s="127" t="s">
        <v>2599</v>
      </c>
      <c r="B102" s="129" t="s">
        <v>2597</v>
      </c>
      <c r="C102" s="201" t="s">
        <v>2598</v>
      </c>
      <c r="D102" s="128">
        <v>3672.33</v>
      </c>
      <c r="E102" s="150">
        <v>0.26500000000000001</v>
      </c>
    </row>
    <row r="103" spans="1:5" ht="15">
      <c r="A103" s="127" t="s">
        <v>2383</v>
      </c>
      <c r="B103" s="126" t="s">
        <v>2290</v>
      </c>
      <c r="C103" s="126" t="s">
        <v>2291</v>
      </c>
      <c r="D103" s="128">
        <v>3672.33</v>
      </c>
      <c r="E103" s="150">
        <v>0.57799999999999996</v>
      </c>
    </row>
    <row r="104" spans="1:5" ht="15">
      <c r="A104" s="127" t="s">
        <v>2852</v>
      </c>
      <c r="B104" s="129" t="s">
        <v>2290</v>
      </c>
      <c r="C104" s="201" t="s">
        <v>2291</v>
      </c>
      <c r="D104" s="128">
        <v>3672.33</v>
      </c>
      <c r="E104" s="150">
        <v>0.57799999999999996</v>
      </c>
    </row>
    <row r="105" spans="1:5" ht="15">
      <c r="A105" s="127" t="s">
        <v>2865</v>
      </c>
      <c r="B105" s="129" t="s">
        <v>2863</v>
      </c>
      <c r="C105" s="201" t="s">
        <v>2864</v>
      </c>
      <c r="D105" s="128">
        <v>3672.33</v>
      </c>
      <c r="E105" s="150">
        <v>0.19800000000000001</v>
      </c>
    </row>
    <row r="106" spans="1:5" ht="15">
      <c r="A106" s="127" t="s">
        <v>2570</v>
      </c>
      <c r="B106" s="129" t="s">
        <v>2912</v>
      </c>
      <c r="C106" s="201" t="s">
        <v>2569</v>
      </c>
      <c r="D106" s="128">
        <v>3672.33</v>
      </c>
      <c r="E106" s="150">
        <v>0.26100000000000001</v>
      </c>
    </row>
    <row r="107" spans="1:5" ht="15">
      <c r="A107" s="127" t="s">
        <v>2602</v>
      </c>
      <c r="B107" s="129" t="s">
        <v>2600</v>
      </c>
      <c r="C107" s="201" t="s">
        <v>2601</v>
      </c>
      <c r="D107" s="128">
        <v>3672.33</v>
      </c>
      <c r="E107" s="150">
        <v>0.16200000000000001</v>
      </c>
    </row>
    <row r="108" spans="1:5" ht="15">
      <c r="A108" s="127" t="s">
        <v>2605</v>
      </c>
      <c r="B108" s="129" t="s">
        <v>2603</v>
      </c>
      <c r="C108" s="201" t="s">
        <v>2604</v>
      </c>
      <c r="D108" s="128">
        <v>3672.33</v>
      </c>
      <c r="E108" s="150">
        <v>0.28899999999999998</v>
      </c>
    </row>
    <row r="109" spans="1:5" ht="15">
      <c r="A109" s="127" t="s">
        <v>2608</v>
      </c>
      <c r="B109" s="129" t="s">
        <v>2606</v>
      </c>
      <c r="C109" s="201" t="s">
        <v>2607</v>
      </c>
      <c r="D109" s="128">
        <v>3672.33</v>
      </c>
      <c r="E109" s="150">
        <v>0.214</v>
      </c>
    </row>
    <row r="110" spans="1:5" ht="15">
      <c r="A110" s="127" t="s">
        <v>3040</v>
      </c>
      <c r="B110" s="126" t="s">
        <v>3041</v>
      </c>
      <c r="C110" s="204" t="s">
        <v>3042</v>
      </c>
      <c r="D110" s="128">
        <v>3672.33</v>
      </c>
      <c r="E110" s="150">
        <v>0.32</v>
      </c>
    </row>
    <row r="111" spans="1:5" ht="15">
      <c r="A111" s="127" t="s">
        <v>2384</v>
      </c>
      <c r="B111" s="126" t="s">
        <v>2292</v>
      </c>
      <c r="C111" s="126" t="s">
        <v>2293</v>
      </c>
      <c r="D111" s="128">
        <v>3672.33</v>
      </c>
      <c r="E111" s="150">
        <v>0.223</v>
      </c>
    </row>
    <row r="112" spans="1:5" ht="15">
      <c r="A112" s="127" t="s">
        <v>2611</v>
      </c>
      <c r="B112" s="129" t="s">
        <v>2609</v>
      </c>
      <c r="C112" s="201" t="s">
        <v>2610</v>
      </c>
      <c r="D112" s="128">
        <v>3672.33</v>
      </c>
      <c r="E112" s="150">
        <v>0.24299999999999999</v>
      </c>
    </row>
    <row r="113" spans="1:5" ht="15">
      <c r="A113" s="127" t="s">
        <v>2385</v>
      </c>
      <c r="B113" s="126" t="s">
        <v>2294</v>
      </c>
      <c r="C113" s="126" t="s">
        <v>2295</v>
      </c>
      <c r="D113" s="128">
        <v>3672.33</v>
      </c>
      <c r="E113" s="150">
        <v>0.22800000000000001</v>
      </c>
    </row>
    <row r="114" spans="1:5" ht="15">
      <c r="A114" s="127" t="s">
        <v>2614</v>
      </c>
      <c r="B114" s="129" t="s">
        <v>2612</v>
      </c>
      <c r="C114" s="201" t="s">
        <v>2613</v>
      </c>
      <c r="D114" s="128">
        <v>3672.33</v>
      </c>
      <c r="E114" s="150">
        <v>0.28299999999999997</v>
      </c>
    </row>
    <row r="115" spans="1:5" ht="15">
      <c r="A115" s="127" t="s">
        <v>2617</v>
      </c>
      <c r="B115" s="129" t="s">
        <v>2615</v>
      </c>
      <c r="C115" s="201" t="s">
        <v>2616</v>
      </c>
      <c r="D115" s="128">
        <v>3672.33</v>
      </c>
      <c r="E115" s="150">
        <v>0.28299999999999997</v>
      </c>
    </row>
    <row r="116" spans="1:5" ht="15">
      <c r="A116" s="127" t="s">
        <v>2620</v>
      </c>
      <c r="B116" s="129" t="s">
        <v>2618</v>
      </c>
      <c r="C116" s="201" t="s">
        <v>2619</v>
      </c>
      <c r="D116" s="128">
        <v>3672.33</v>
      </c>
      <c r="E116" s="150">
        <v>0.28299999999999997</v>
      </c>
    </row>
    <row r="117" spans="1:5" ht="15">
      <c r="A117" s="127" t="s">
        <v>2623</v>
      </c>
      <c r="B117" s="129" t="s">
        <v>2621</v>
      </c>
      <c r="C117" s="201" t="s">
        <v>2622</v>
      </c>
      <c r="D117" s="128">
        <v>3672.33</v>
      </c>
      <c r="E117" s="150">
        <v>1.0229999999999999</v>
      </c>
    </row>
    <row r="118" spans="1:5" ht="15">
      <c r="A118" s="127" t="s">
        <v>2626</v>
      </c>
      <c r="B118" s="129" t="s">
        <v>2624</v>
      </c>
      <c r="C118" s="201" t="s">
        <v>2625</v>
      </c>
      <c r="D118" s="128">
        <v>3672.33</v>
      </c>
      <c r="E118" s="150">
        <v>0.28299999999999997</v>
      </c>
    </row>
    <row r="119" spans="1:5" ht="15">
      <c r="A119" s="127" t="s">
        <v>2629</v>
      </c>
      <c r="B119" s="129" t="s">
        <v>2627</v>
      </c>
      <c r="C119" s="201" t="s">
        <v>2628</v>
      </c>
      <c r="D119" s="128">
        <v>3672.33</v>
      </c>
      <c r="E119" s="150">
        <v>0.28299999999999997</v>
      </c>
    </row>
    <row r="120" spans="1:5" ht="15">
      <c r="A120" s="127" t="s">
        <v>2632</v>
      </c>
      <c r="B120" s="129" t="s">
        <v>2630</v>
      </c>
      <c r="C120" s="201" t="s">
        <v>2631</v>
      </c>
      <c r="D120" s="128">
        <v>3672.33</v>
      </c>
      <c r="E120" s="150">
        <v>0.28299999999999997</v>
      </c>
    </row>
    <row r="121" spans="1:5" ht="15">
      <c r="A121" s="203" t="s">
        <v>3064</v>
      </c>
      <c r="B121" s="238" t="s">
        <v>3065</v>
      </c>
      <c r="C121" s="204" t="s">
        <v>3066</v>
      </c>
      <c r="D121" s="128">
        <v>3672.33</v>
      </c>
      <c r="E121" s="150">
        <v>0.253</v>
      </c>
    </row>
    <row r="122" spans="1:5" ht="15">
      <c r="A122" s="127" t="s">
        <v>2882</v>
      </c>
      <c r="B122" s="129" t="s">
        <v>2869</v>
      </c>
      <c r="C122" s="201" t="s">
        <v>2881</v>
      </c>
      <c r="D122" s="128">
        <v>3672.33</v>
      </c>
      <c r="E122" s="150">
        <v>0.28299999999999997</v>
      </c>
    </row>
    <row r="123" spans="1:5" ht="15">
      <c r="A123" s="127" t="s">
        <v>2638</v>
      </c>
      <c r="B123" s="129" t="s">
        <v>2636</v>
      </c>
      <c r="C123" s="201" t="s">
        <v>2637</v>
      </c>
      <c r="D123" s="128">
        <v>3672.33</v>
      </c>
      <c r="E123" s="150">
        <v>0.255</v>
      </c>
    </row>
    <row r="124" spans="1:5" ht="15">
      <c r="A124" s="127" t="s">
        <v>2386</v>
      </c>
      <c r="B124" s="126" t="s">
        <v>2296</v>
      </c>
      <c r="C124" s="126" t="s">
        <v>2297</v>
      </c>
      <c r="D124" s="128">
        <v>3672.33</v>
      </c>
      <c r="E124" s="150">
        <v>0.28000000000000003</v>
      </c>
    </row>
    <row r="125" spans="1:5" ht="15">
      <c r="A125" s="127" t="s">
        <v>2857</v>
      </c>
      <c r="B125" s="129" t="s">
        <v>2855</v>
      </c>
      <c r="C125" s="201" t="s">
        <v>2856</v>
      </c>
      <c r="D125" s="128">
        <v>3672.33</v>
      </c>
      <c r="E125" s="150">
        <v>0.14399999999999999</v>
      </c>
    </row>
    <row r="126" spans="1:5" ht="15">
      <c r="A126" s="127" t="s">
        <v>2512</v>
      </c>
      <c r="B126" s="129" t="s">
        <v>2510</v>
      </c>
      <c r="C126" s="201" t="s">
        <v>2511</v>
      </c>
      <c r="D126" s="128">
        <v>3672.33</v>
      </c>
      <c r="E126" s="150">
        <v>0.58799999999999997</v>
      </c>
    </row>
    <row r="127" spans="1:5" ht="15">
      <c r="A127" s="127" t="s">
        <v>2515</v>
      </c>
      <c r="B127" s="129" t="s">
        <v>2513</v>
      </c>
      <c r="C127" s="201" t="s">
        <v>2514</v>
      </c>
      <c r="D127" s="128">
        <v>3672.33</v>
      </c>
      <c r="E127" s="150">
        <v>0.68600000000000005</v>
      </c>
    </row>
    <row r="128" spans="1:5" ht="15">
      <c r="A128" s="127" t="s">
        <v>417</v>
      </c>
      <c r="B128" s="126" t="s">
        <v>415</v>
      </c>
      <c r="C128" s="126" t="s">
        <v>416</v>
      </c>
      <c r="D128" s="128">
        <v>3672.33</v>
      </c>
      <c r="E128" s="150">
        <v>0.221</v>
      </c>
    </row>
    <row r="129" spans="1:5" ht="15">
      <c r="A129" s="127" t="s">
        <v>2518</v>
      </c>
      <c r="B129" s="129" t="s">
        <v>2516</v>
      </c>
      <c r="C129" s="201" t="s">
        <v>2517</v>
      </c>
      <c r="D129" s="128">
        <v>3672.33</v>
      </c>
      <c r="E129" s="150">
        <v>0.27</v>
      </c>
    </row>
    <row r="130" spans="1:5" ht="15">
      <c r="A130" s="127" t="s">
        <v>2387</v>
      </c>
      <c r="B130" s="126" t="s">
        <v>2298</v>
      </c>
      <c r="C130" s="126" t="s">
        <v>2299</v>
      </c>
      <c r="D130" s="128">
        <v>3672.33</v>
      </c>
      <c r="E130" s="150">
        <v>0.47399999999999998</v>
      </c>
    </row>
    <row r="131" spans="1:5" ht="15">
      <c r="A131" s="127" t="s">
        <v>420</v>
      </c>
      <c r="B131" s="126" t="s">
        <v>418</v>
      </c>
      <c r="C131" s="126" t="s">
        <v>419</v>
      </c>
      <c r="D131" s="128">
        <v>3672.33</v>
      </c>
      <c r="E131" s="150">
        <v>0.246</v>
      </c>
    </row>
    <row r="132" spans="1:5" ht="15">
      <c r="A132" s="127" t="s">
        <v>2388</v>
      </c>
      <c r="B132" s="126" t="s">
        <v>2300</v>
      </c>
      <c r="C132" s="126" t="s">
        <v>2301</v>
      </c>
      <c r="D132" s="128">
        <v>3672.33</v>
      </c>
      <c r="E132" s="150">
        <v>0.247</v>
      </c>
    </row>
    <row r="133" spans="1:5" ht="15">
      <c r="A133" s="127" t="s">
        <v>2389</v>
      </c>
      <c r="B133" s="126" t="s">
        <v>2302</v>
      </c>
      <c r="C133" s="126" t="s">
        <v>2303</v>
      </c>
      <c r="D133" s="128">
        <v>3672.33</v>
      </c>
      <c r="E133" s="150">
        <v>0.28899999999999998</v>
      </c>
    </row>
    <row r="134" spans="1:5" ht="15">
      <c r="A134" s="127" t="s">
        <v>2910</v>
      </c>
      <c r="B134" s="129" t="s">
        <v>2304</v>
      </c>
      <c r="C134" s="201" t="s">
        <v>2909</v>
      </c>
      <c r="D134" s="128">
        <v>3672.33</v>
      </c>
      <c r="E134" s="150">
        <v>0.22800000000000001</v>
      </c>
    </row>
    <row r="135" spans="1:5" ht="15">
      <c r="A135" s="203" t="s">
        <v>2938</v>
      </c>
      <c r="B135" s="129" t="s">
        <v>2304</v>
      </c>
      <c r="C135" s="201" t="s">
        <v>2937</v>
      </c>
      <c r="D135" s="128">
        <v>3672.33</v>
      </c>
      <c r="E135" s="150">
        <v>0.22800000000000001</v>
      </c>
    </row>
    <row r="136" spans="1:5" ht="15">
      <c r="A136" s="127" t="s">
        <v>2390</v>
      </c>
      <c r="B136" s="126" t="s">
        <v>421</v>
      </c>
      <c r="C136" s="126" t="s">
        <v>2305</v>
      </c>
      <c r="D136" s="128">
        <v>3672.33</v>
      </c>
      <c r="E136" s="150">
        <v>0.21</v>
      </c>
    </row>
    <row r="137" spans="1:5" ht="15">
      <c r="A137" s="127" t="s">
        <v>2523</v>
      </c>
      <c r="B137" s="129" t="s">
        <v>2521</v>
      </c>
      <c r="C137" s="201" t="s">
        <v>2522</v>
      </c>
      <c r="D137" s="128">
        <v>3672.33</v>
      </c>
      <c r="E137" s="150">
        <v>0.54300000000000004</v>
      </c>
    </row>
    <row r="138" spans="1:5" ht="15">
      <c r="A138" s="127" t="s">
        <v>2391</v>
      </c>
      <c r="B138" s="126" t="s">
        <v>2306</v>
      </c>
      <c r="C138" s="126" t="s">
        <v>2307</v>
      </c>
      <c r="D138" s="128">
        <v>3672.33</v>
      </c>
      <c r="E138" s="150">
        <v>0.30299999999999999</v>
      </c>
    </row>
    <row r="139" spans="1:5" ht="15">
      <c r="A139" s="127" t="s">
        <v>2526</v>
      </c>
      <c r="B139" s="129" t="s">
        <v>2524</v>
      </c>
      <c r="C139" s="201" t="s">
        <v>2525</v>
      </c>
      <c r="D139" s="128">
        <v>3672.33</v>
      </c>
      <c r="E139" s="150">
        <v>0.28299999999999997</v>
      </c>
    </row>
    <row r="140" spans="1:5" ht="15">
      <c r="A140" s="127" t="s">
        <v>2529</v>
      </c>
      <c r="B140" s="129" t="s">
        <v>2527</v>
      </c>
      <c r="C140" s="201" t="s">
        <v>2528</v>
      </c>
      <c r="D140" s="128">
        <v>3672.33</v>
      </c>
      <c r="E140" s="150">
        <v>0.28299999999999997</v>
      </c>
    </row>
    <row r="141" spans="1:5" ht="15">
      <c r="A141" s="127" t="s">
        <v>2532</v>
      </c>
      <c r="B141" s="129" t="s">
        <v>2530</v>
      </c>
      <c r="C141" s="201" t="s">
        <v>2531</v>
      </c>
      <c r="D141" s="128">
        <v>3672.33</v>
      </c>
      <c r="E141" s="150">
        <v>0.28299999999999997</v>
      </c>
    </row>
    <row r="142" spans="1:5" ht="15">
      <c r="A142" s="127" t="s">
        <v>2520</v>
      </c>
      <c r="B142" s="129" t="s">
        <v>2913</v>
      </c>
      <c r="C142" s="201" t="s">
        <v>2519</v>
      </c>
      <c r="D142" s="128">
        <v>3672.33</v>
      </c>
      <c r="E142" s="150">
        <v>0.28299999999999997</v>
      </c>
    </row>
    <row r="143" spans="1:5" ht="15">
      <c r="A143" s="127" t="s">
        <v>2535</v>
      </c>
      <c r="B143" s="129" t="s">
        <v>2533</v>
      </c>
      <c r="C143" s="201" t="s">
        <v>2534</v>
      </c>
      <c r="D143" s="128">
        <v>3672.33</v>
      </c>
      <c r="E143" s="150">
        <v>0.28299999999999997</v>
      </c>
    </row>
    <row r="144" spans="1:5" ht="15">
      <c r="A144" s="127" t="s">
        <v>2538</v>
      </c>
      <c r="B144" s="129" t="s">
        <v>2536</v>
      </c>
      <c r="C144" s="201" t="s">
        <v>2537</v>
      </c>
      <c r="D144" s="128">
        <v>3672.33</v>
      </c>
      <c r="E144" s="150">
        <v>0.28299999999999997</v>
      </c>
    </row>
    <row r="145" spans="1:5" ht="15">
      <c r="A145" s="127" t="s">
        <v>2392</v>
      </c>
      <c r="B145" s="126" t="s">
        <v>2308</v>
      </c>
      <c r="C145" s="126" t="s">
        <v>2309</v>
      </c>
      <c r="D145" s="128">
        <v>3672.33</v>
      </c>
      <c r="E145" s="150">
        <v>0.28299999999999997</v>
      </c>
    </row>
    <row r="146" spans="1:5" ht="15">
      <c r="A146" s="127" t="s">
        <v>424</v>
      </c>
      <c r="B146" s="126" t="s">
        <v>422</v>
      </c>
      <c r="C146" s="126" t="s">
        <v>423</v>
      </c>
      <c r="D146" s="128">
        <v>3672.33</v>
      </c>
      <c r="E146" s="150">
        <v>0.71699999999999997</v>
      </c>
    </row>
    <row r="147" spans="1:5" ht="15">
      <c r="A147" s="127" t="s">
        <v>2541</v>
      </c>
      <c r="B147" s="129" t="s">
        <v>2539</v>
      </c>
      <c r="C147" s="201" t="s">
        <v>2540</v>
      </c>
      <c r="D147" s="128">
        <v>3672.33</v>
      </c>
      <c r="E147" s="150">
        <v>1.131</v>
      </c>
    </row>
    <row r="148" spans="1:5" ht="15">
      <c r="A148" s="127" t="s">
        <v>2393</v>
      </c>
      <c r="B148" s="126" t="s">
        <v>2310</v>
      </c>
      <c r="C148" s="126" t="s">
        <v>2311</v>
      </c>
      <c r="D148" s="128">
        <v>3672.33</v>
      </c>
      <c r="E148" s="150">
        <v>0.28299999999999997</v>
      </c>
    </row>
    <row r="149" spans="1:5" ht="15">
      <c r="A149" s="127" t="s">
        <v>2544</v>
      </c>
      <c r="B149" s="129" t="s">
        <v>2542</v>
      </c>
      <c r="C149" s="201" t="s">
        <v>2543</v>
      </c>
      <c r="D149" s="128">
        <v>3672.33</v>
      </c>
      <c r="E149" s="150">
        <v>0.28299999999999997</v>
      </c>
    </row>
    <row r="150" spans="1:5" ht="15">
      <c r="A150" s="127" t="s">
        <v>2547</v>
      </c>
      <c r="B150" s="129" t="s">
        <v>2545</v>
      </c>
      <c r="C150" s="201" t="s">
        <v>2546</v>
      </c>
      <c r="D150" s="128">
        <v>3672.33</v>
      </c>
      <c r="E150" s="150">
        <v>0.28299999999999997</v>
      </c>
    </row>
    <row r="151" spans="1:5" ht="15">
      <c r="A151" s="127" t="s">
        <v>2550</v>
      </c>
      <c r="B151" s="129" t="s">
        <v>2548</v>
      </c>
      <c r="C151" s="201" t="s">
        <v>2549</v>
      </c>
      <c r="D151" s="128">
        <v>3672.33</v>
      </c>
      <c r="E151" s="150">
        <v>0.28299999999999997</v>
      </c>
    </row>
    <row r="152" spans="1:5" ht="15">
      <c r="A152" s="127" t="s">
        <v>2553</v>
      </c>
      <c r="B152" s="129" t="s">
        <v>2551</v>
      </c>
      <c r="C152" s="201" t="s">
        <v>2552</v>
      </c>
      <c r="D152" s="128">
        <v>3672.33</v>
      </c>
      <c r="E152" s="150">
        <v>0.28299999999999997</v>
      </c>
    </row>
    <row r="153" spans="1:5" ht="15">
      <c r="A153" s="127" t="s">
        <v>2556</v>
      </c>
      <c r="B153" s="129" t="s">
        <v>2554</v>
      </c>
      <c r="C153" s="201" t="s">
        <v>2555</v>
      </c>
      <c r="D153" s="128">
        <v>3672.33</v>
      </c>
      <c r="E153" s="150">
        <v>0.28299999999999997</v>
      </c>
    </row>
    <row r="154" spans="1:5" ht="15">
      <c r="A154" s="127" t="s">
        <v>429</v>
      </c>
      <c r="B154" s="126" t="s">
        <v>425</v>
      </c>
      <c r="C154" s="126" t="s">
        <v>428</v>
      </c>
      <c r="D154" s="128">
        <v>3672.33</v>
      </c>
      <c r="E154" s="150">
        <v>0.38800000000000001</v>
      </c>
    </row>
    <row r="155" spans="1:5" ht="15">
      <c r="A155" s="127" t="s">
        <v>432</v>
      </c>
      <c r="B155" s="126" t="s">
        <v>430</v>
      </c>
      <c r="C155" s="126" t="s">
        <v>431</v>
      </c>
      <c r="D155" s="128">
        <v>3672.33</v>
      </c>
      <c r="E155" s="150">
        <v>0.26800000000000002</v>
      </c>
    </row>
    <row r="156" spans="1:5" ht="15">
      <c r="A156" s="127" t="s">
        <v>435</v>
      </c>
      <c r="B156" s="126" t="s">
        <v>433</v>
      </c>
      <c r="C156" s="126" t="s">
        <v>434</v>
      </c>
      <c r="D156" s="128">
        <v>3672.33</v>
      </c>
      <c r="E156" s="150">
        <v>0.27100000000000002</v>
      </c>
    </row>
    <row r="157" spans="1:5" ht="15">
      <c r="A157" s="127" t="s">
        <v>2394</v>
      </c>
      <c r="B157" s="126" t="s">
        <v>2312</v>
      </c>
      <c r="C157" s="126" t="s">
        <v>2313</v>
      </c>
      <c r="D157" s="128">
        <v>3672.33</v>
      </c>
      <c r="E157" s="150">
        <v>0.20899999999999999</v>
      </c>
    </row>
    <row r="158" spans="1:5" ht="15">
      <c r="A158" s="127" t="s">
        <v>2907</v>
      </c>
      <c r="B158" s="129" t="s">
        <v>2879</v>
      </c>
      <c r="C158" s="201" t="s">
        <v>2906</v>
      </c>
      <c r="D158" s="128">
        <v>3672.33</v>
      </c>
      <c r="E158" s="150">
        <v>0.32200000000000001</v>
      </c>
    </row>
    <row r="159" spans="1:5" ht="15">
      <c r="A159" s="127" t="s">
        <v>438</v>
      </c>
      <c r="B159" s="126" t="s">
        <v>436</v>
      </c>
      <c r="C159" s="126" t="s">
        <v>437</v>
      </c>
      <c r="D159" s="128">
        <v>3672.33</v>
      </c>
      <c r="E159" s="150">
        <v>0.20200000000000001</v>
      </c>
    </row>
    <row r="160" spans="1:5" ht="15">
      <c r="A160" s="127" t="s">
        <v>441</v>
      </c>
      <c r="B160" s="129" t="s">
        <v>439</v>
      </c>
      <c r="C160" s="129" t="s">
        <v>440</v>
      </c>
      <c r="D160" s="128">
        <v>3672.33</v>
      </c>
      <c r="E160" s="150">
        <v>0.25</v>
      </c>
    </row>
    <row r="161" spans="1:5" ht="15">
      <c r="A161" s="127" t="s">
        <v>444</v>
      </c>
      <c r="B161" s="129" t="s">
        <v>442</v>
      </c>
      <c r="C161" s="129" t="s">
        <v>443</v>
      </c>
      <c r="D161" s="128">
        <v>3672.33</v>
      </c>
      <c r="E161" s="150">
        <v>0.22600000000000001</v>
      </c>
    </row>
    <row r="162" spans="1:5" ht="15">
      <c r="A162" s="127" t="s">
        <v>2641</v>
      </c>
      <c r="B162" s="129" t="s">
        <v>2639</v>
      </c>
      <c r="C162" s="201" t="s">
        <v>2640</v>
      </c>
      <c r="D162" s="128">
        <v>3672.33</v>
      </c>
      <c r="E162" s="150">
        <v>0.43099999999999999</v>
      </c>
    </row>
    <row r="163" spans="1:5" ht="15">
      <c r="A163" s="127" t="s">
        <v>447</v>
      </c>
      <c r="B163" s="126" t="s">
        <v>445</v>
      </c>
      <c r="C163" s="126" t="s">
        <v>446</v>
      </c>
      <c r="D163" s="128">
        <v>3672.33</v>
      </c>
      <c r="E163" s="150">
        <v>0.16800000000000001</v>
      </c>
    </row>
    <row r="164" spans="1:5" ht="15">
      <c r="A164" s="127" t="s">
        <v>2644</v>
      </c>
      <c r="B164" s="129" t="s">
        <v>2642</v>
      </c>
      <c r="C164" s="201" t="s">
        <v>2643</v>
      </c>
      <c r="D164" s="128">
        <v>3672.33</v>
      </c>
      <c r="E164" s="150">
        <v>0.45100000000000001</v>
      </c>
    </row>
    <row r="165" spans="1:5" ht="15">
      <c r="A165" s="202" t="s">
        <v>2922</v>
      </c>
      <c r="B165" s="129" t="s">
        <v>2916</v>
      </c>
      <c r="C165" s="201" t="s">
        <v>2919</v>
      </c>
      <c r="D165" s="128">
        <v>3672.33</v>
      </c>
      <c r="E165" s="150">
        <v>0.32600000000000001</v>
      </c>
    </row>
    <row r="166" spans="1:5" ht="15">
      <c r="A166" s="127" t="s">
        <v>2647</v>
      </c>
      <c r="B166" s="129" t="s">
        <v>2645</v>
      </c>
      <c r="C166" s="201" t="s">
        <v>2646</v>
      </c>
      <c r="D166" s="128">
        <v>3672.33</v>
      </c>
      <c r="E166" s="150">
        <v>0.36599999999999999</v>
      </c>
    </row>
    <row r="167" spans="1:5" ht="15">
      <c r="A167" s="127" t="s">
        <v>2395</v>
      </c>
      <c r="B167" s="126" t="s">
        <v>2314</v>
      </c>
      <c r="C167" s="126" t="s">
        <v>2315</v>
      </c>
      <c r="D167" s="128">
        <v>3672.33</v>
      </c>
      <c r="E167" s="150">
        <v>0.23699999999999999</v>
      </c>
    </row>
    <row r="168" spans="1:5" ht="15">
      <c r="A168" s="127" t="s">
        <v>450</v>
      </c>
      <c r="B168" s="126" t="s">
        <v>448</v>
      </c>
      <c r="C168" s="126" t="s">
        <v>449</v>
      </c>
      <c r="D168" s="128">
        <v>3672.33</v>
      </c>
      <c r="E168" s="150">
        <v>8.8999999999999996E-2</v>
      </c>
    </row>
    <row r="169" spans="1:5" ht="15">
      <c r="A169" s="127" t="s">
        <v>2396</v>
      </c>
      <c r="B169" s="126" t="s">
        <v>2316</v>
      </c>
      <c r="C169" s="126" t="s">
        <v>2317</v>
      </c>
      <c r="D169" s="128">
        <v>3672.33</v>
      </c>
      <c r="E169" s="150">
        <v>0.245</v>
      </c>
    </row>
    <row r="170" spans="1:5" ht="15">
      <c r="A170" s="127" t="s">
        <v>453</v>
      </c>
      <c r="B170" s="126" t="s">
        <v>451</v>
      </c>
      <c r="C170" s="126" t="s">
        <v>452</v>
      </c>
      <c r="D170" s="128">
        <v>3672.33</v>
      </c>
      <c r="E170" s="150">
        <v>0.23100000000000001</v>
      </c>
    </row>
    <row r="171" spans="1:5" ht="15">
      <c r="A171" s="127" t="s">
        <v>2650</v>
      </c>
      <c r="B171" s="129" t="s">
        <v>2648</v>
      </c>
      <c r="C171" s="201" t="s">
        <v>2649</v>
      </c>
      <c r="D171" s="128">
        <v>3672.33</v>
      </c>
      <c r="E171" s="150">
        <v>0.245</v>
      </c>
    </row>
    <row r="172" spans="1:5" ht="15">
      <c r="A172" s="127" t="s">
        <v>456</v>
      </c>
      <c r="B172" s="129" t="s">
        <v>454</v>
      </c>
      <c r="C172" s="129" t="s">
        <v>455</v>
      </c>
      <c r="D172" s="128">
        <v>3672.33</v>
      </c>
      <c r="E172" s="150">
        <v>0.122</v>
      </c>
    </row>
    <row r="173" spans="1:5" ht="15">
      <c r="A173" s="127" t="s">
        <v>459</v>
      </c>
      <c r="B173" s="126" t="s">
        <v>457</v>
      </c>
      <c r="C173" s="126" t="s">
        <v>458</v>
      </c>
      <c r="D173" s="128">
        <v>3672.33</v>
      </c>
      <c r="E173" s="150">
        <v>0.16800000000000001</v>
      </c>
    </row>
    <row r="174" spans="1:5" ht="15">
      <c r="A174" s="127" t="s">
        <v>462</v>
      </c>
      <c r="B174" s="126" t="s">
        <v>460</v>
      </c>
      <c r="C174" s="126" t="s">
        <v>461</v>
      </c>
      <c r="D174" s="128">
        <v>3672.33</v>
      </c>
      <c r="E174" s="150">
        <v>0.19500000000000001</v>
      </c>
    </row>
    <row r="175" spans="1:5" ht="15">
      <c r="A175" s="127" t="s">
        <v>2653</v>
      </c>
      <c r="B175" s="129" t="s">
        <v>2651</v>
      </c>
      <c r="C175" s="201" t="s">
        <v>2652</v>
      </c>
      <c r="D175" s="128">
        <v>3672.33</v>
      </c>
      <c r="E175" s="150">
        <v>0.34799999999999998</v>
      </c>
    </row>
    <row r="176" spans="1:5" ht="15">
      <c r="A176" s="127" t="s">
        <v>2397</v>
      </c>
      <c r="B176" s="126" t="s">
        <v>2318</v>
      </c>
      <c r="C176" s="126" t="s">
        <v>2319</v>
      </c>
      <c r="D176" s="128">
        <v>3672.33</v>
      </c>
      <c r="E176" s="150">
        <v>0.19</v>
      </c>
    </row>
    <row r="177" spans="1:5" ht="15">
      <c r="A177" s="127" t="s">
        <v>2398</v>
      </c>
      <c r="B177" s="126" t="s">
        <v>2320</v>
      </c>
      <c r="C177" s="126" t="s">
        <v>2321</v>
      </c>
      <c r="D177" s="128">
        <v>3672.33</v>
      </c>
      <c r="E177" s="150">
        <v>0.217</v>
      </c>
    </row>
    <row r="178" spans="1:5" ht="15">
      <c r="A178" s="127" t="s">
        <v>465</v>
      </c>
      <c r="B178" s="126" t="s">
        <v>463</v>
      </c>
      <c r="C178" s="126" t="s">
        <v>464</v>
      </c>
      <c r="D178" s="128">
        <v>3672.33</v>
      </c>
      <c r="E178" s="150">
        <v>0.373</v>
      </c>
    </row>
    <row r="179" spans="1:5" ht="15">
      <c r="A179" s="127" t="s">
        <v>2399</v>
      </c>
      <c r="B179" s="126" t="s">
        <v>2322</v>
      </c>
      <c r="C179" s="126" t="s">
        <v>2323</v>
      </c>
      <c r="D179" s="128">
        <v>3672.33</v>
      </c>
      <c r="E179" s="150">
        <v>0.28299999999999997</v>
      </c>
    </row>
    <row r="180" spans="1:5" ht="15">
      <c r="A180" s="127" t="s">
        <v>2635</v>
      </c>
      <c r="B180" s="129" t="s">
        <v>2633</v>
      </c>
      <c r="C180" s="201" t="s">
        <v>2634</v>
      </c>
      <c r="D180" s="128">
        <v>3672.33</v>
      </c>
      <c r="E180" s="150">
        <v>0.28299999999999997</v>
      </c>
    </row>
    <row r="181" spans="1:5" ht="15">
      <c r="A181" s="127" t="s">
        <v>2899</v>
      </c>
      <c r="B181" s="129" t="s">
        <v>2875</v>
      </c>
      <c r="C181" s="201" t="s">
        <v>2898</v>
      </c>
      <c r="D181" s="128">
        <v>3672.33</v>
      </c>
      <c r="E181" s="150">
        <v>0.28299999999999997</v>
      </c>
    </row>
    <row r="182" spans="1:5" ht="15">
      <c r="A182" s="127" t="s">
        <v>2656</v>
      </c>
      <c r="B182" s="129" t="s">
        <v>2654</v>
      </c>
      <c r="C182" s="201" t="s">
        <v>2655</v>
      </c>
      <c r="D182" s="128">
        <v>3672.33</v>
      </c>
      <c r="E182" s="150">
        <v>0.28299999999999997</v>
      </c>
    </row>
    <row r="183" spans="1:5" ht="15">
      <c r="A183" s="127" t="s">
        <v>2833</v>
      </c>
      <c r="B183" s="129" t="s">
        <v>2831</v>
      </c>
      <c r="C183" s="201" t="s">
        <v>2832</v>
      </c>
      <c r="D183" s="128">
        <v>3672.33</v>
      </c>
      <c r="E183" s="150">
        <v>0.28299999999999997</v>
      </c>
    </row>
    <row r="184" spans="1:5" ht="15">
      <c r="A184" s="127" t="s">
        <v>2659</v>
      </c>
      <c r="B184" s="129" t="s">
        <v>2657</v>
      </c>
      <c r="C184" s="201" t="s">
        <v>2658</v>
      </c>
      <c r="D184" s="128">
        <v>3672.33</v>
      </c>
      <c r="E184" s="150">
        <v>0.28299999999999997</v>
      </c>
    </row>
    <row r="185" spans="1:5" ht="15">
      <c r="A185" s="127" t="s">
        <v>2400</v>
      </c>
      <c r="B185" s="126" t="s">
        <v>2324</v>
      </c>
      <c r="C185" s="126" t="s">
        <v>2325</v>
      </c>
      <c r="D185" s="128">
        <v>3672.33</v>
      </c>
      <c r="E185" s="150">
        <v>0.28299999999999997</v>
      </c>
    </row>
    <row r="186" spans="1:5" ht="15">
      <c r="A186" s="127" t="s">
        <v>2662</v>
      </c>
      <c r="B186" s="129" t="s">
        <v>2660</v>
      </c>
      <c r="C186" s="201" t="s">
        <v>2661</v>
      </c>
      <c r="D186" s="128">
        <v>3672.33</v>
      </c>
      <c r="E186" s="150">
        <v>0.28299999999999997</v>
      </c>
    </row>
    <row r="187" spans="1:5" ht="15">
      <c r="A187" s="127" t="s">
        <v>2682</v>
      </c>
      <c r="B187" s="129" t="s">
        <v>2914</v>
      </c>
      <c r="C187" s="201" t="s">
        <v>2681</v>
      </c>
      <c r="D187" s="128">
        <v>3672.33</v>
      </c>
      <c r="E187" s="150">
        <v>0.28299999999999997</v>
      </c>
    </row>
    <row r="188" spans="1:5" ht="15">
      <c r="A188" s="127" t="s">
        <v>2665</v>
      </c>
      <c r="B188" s="129" t="s">
        <v>2663</v>
      </c>
      <c r="C188" s="201" t="s">
        <v>2664</v>
      </c>
      <c r="D188" s="128">
        <v>3672.33</v>
      </c>
      <c r="E188" s="150">
        <v>0.14599999999999999</v>
      </c>
    </row>
    <row r="189" spans="1:5" ht="15">
      <c r="A189" s="127" t="s">
        <v>2671</v>
      </c>
      <c r="B189" s="129" t="s">
        <v>2669</v>
      </c>
      <c r="C189" s="201" t="s">
        <v>2670</v>
      </c>
      <c r="D189" s="128">
        <v>3672.33</v>
      </c>
      <c r="E189" s="150">
        <v>0.59599999999999997</v>
      </c>
    </row>
    <row r="190" spans="1:5" ht="15">
      <c r="A190" s="127" t="s">
        <v>2674</v>
      </c>
      <c r="B190" s="129" t="s">
        <v>2672</v>
      </c>
      <c r="C190" s="201" t="s">
        <v>2673</v>
      </c>
      <c r="D190" s="128">
        <v>3672.33</v>
      </c>
      <c r="E190" s="150">
        <v>0.35299999999999998</v>
      </c>
    </row>
    <row r="191" spans="1:5" ht="15">
      <c r="A191" s="127" t="s">
        <v>2668</v>
      </c>
      <c r="B191" s="129" t="s">
        <v>2666</v>
      </c>
      <c r="C191" s="201" t="s">
        <v>2667</v>
      </c>
      <c r="D191" s="128">
        <v>3672.33</v>
      </c>
      <c r="E191" s="150">
        <v>0.28299999999999997</v>
      </c>
    </row>
    <row r="192" spans="1:5" ht="15">
      <c r="A192" s="127" t="s">
        <v>2677</v>
      </c>
      <c r="B192" s="129" t="s">
        <v>2675</v>
      </c>
      <c r="C192" s="201" t="s">
        <v>2676</v>
      </c>
      <c r="D192" s="128">
        <v>3672.33</v>
      </c>
      <c r="E192" s="150">
        <v>0.28299999999999997</v>
      </c>
    </row>
    <row r="193" spans="1:5" ht="15">
      <c r="A193" s="127" t="s">
        <v>2680</v>
      </c>
      <c r="B193" s="129" t="s">
        <v>2678</v>
      </c>
      <c r="C193" s="201" t="s">
        <v>2679</v>
      </c>
      <c r="D193" s="128">
        <v>3672.33</v>
      </c>
      <c r="E193" s="150">
        <v>0.28299999999999997</v>
      </c>
    </row>
    <row r="194" spans="1:5" ht="15">
      <c r="A194" s="127" t="s">
        <v>468</v>
      </c>
      <c r="B194" s="126" t="s">
        <v>466</v>
      </c>
      <c r="C194" s="126" t="s">
        <v>467</v>
      </c>
      <c r="D194" s="128">
        <v>3672.33</v>
      </c>
      <c r="E194" s="150">
        <v>0.28299999999999997</v>
      </c>
    </row>
    <row r="195" spans="1:5" ht="15">
      <c r="A195" s="127" t="s">
        <v>2687</v>
      </c>
      <c r="B195" s="129" t="s">
        <v>2685</v>
      </c>
      <c r="C195" s="201" t="s">
        <v>2686</v>
      </c>
      <c r="D195" s="128">
        <v>3672.33</v>
      </c>
      <c r="E195" s="150">
        <v>0.3</v>
      </c>
    </row>
    <row r="196" spans="1:5" ht="15">
      <c r="A196" s="127" t="s">
        <v>2690</v>
      </c>
      <c r="B196" s="129" t="s">
        <v>2688</v>
      </c>
      <c r="C196" s="201" t="s">
        <v>2689</v>
      </c>
      <c r="D196" s="128">
        <v>3672.33</v>
      </c>
      <c r="E196" s="150">
        <v>0.23100000000000001</v>
      </c>
    </row>
    <row r="197" spans="1:5" ht="15">
      <c r="A197" s="127" t="s">
        <v>2693</v>
      </c>
      <c r="B197" s="129" t="s">
        <v>2691</v>
      </c>
      <c r="C197" s="201" t="s">
        <v>2692</v>
      </c>
      <c r="D197" s="128">
        <v>3672.33</v>
      </c>
      <c r="E197" s="150">
        <v>0.21299999999999999</v>
      </c>
    </row>
    <row r="198" spans="1:5" ht="15">
      <c r="A198" s="127" t="s">
        <v>2401</v>
      </c>
      <c r="B198" s="129" t="s">
        <v>2326</v>
      </c>
      <c r="C198" s="129" t="s">
        <v>2327</v>
      </c>
      <c r="D198" s="128">
        <v>3672.33</v>
      </c>
      <c r="E198" s="150">
        <v>0.216</v>
      </c>
    </row>
    <row r="199" spans="1:5" ht="15">
      <c r="A199" s="127" t="s">
        <v>2402</v>
      </c>
      <c r="B199" s="126" t="s">
        <v>2328</v>
      </c>
      <c r="C199" s="126" t="s">
        <v>2329</v>
      </c>
      <c r="D199" s="128">
        <v>3672.33</v>
      </c>
      <c r="E199" s="150">
        <v>0.17599999999999999</v>
      </c>
    </row>
    <row r="200" spans="1:5" ht="15">
      <c r="A200" s="127" t="s">
        <v>2696</v>
      </c>
      <c r="B200" s="129" t="s">
        <v>2694</v>
      </c>
      <c r="C200" s="201" t="s">
        <v>2695</v>
      </c>
      <c r="D200" s="128">
        <v>3672.33</v>
      </c>
      <c r="E200" s="150">
        <v>0.158</v>
      </c>
    </row>
    <row r="201" spans="1:5" ht="15">
      <c r="A201" s="127" t="s">
        <v>2699</v>
      </c>
      <c r="B201" s="129" t="s">
        <v>2697</v>
      </c>
      <c r="C201" s="201" t="s">
        <v>2698</v>
      </c>
      <c r="D201" s="128">
        <v>3672.33</v>
      </c>
      <c r="E201" s="150">
        <v>0.193</v>
      </c>
    </row>
    <row r="202" spans="1:5" ht="15">
      <c r="A202" s="203" t="s">
        <v>3049</v>
      </c>
      <c r="B202" s="234" t="s">
        <v>3050</v>
      </c>
      <c r="C202" s="201" t="s">
        <v>3051</v>
      </c>
      <c r="D202" s="128">
        <v>3672.33</v>
      </c>
      <c r="E202" s="150">
        <v>0.24399999999999999</v>
      </c>
    </row>
    <row r="203" spans="1:5" ht="15">
      <c r="A203" s="127" t="s">
        <v>2862</v>
      </c>
      <c r="B203" s="129" t="s">
        <v>2860</v>
      </c>
      <c r="C203" s="201" t="s">
        <v>2861</v>
      </c>
      <c r="D203" s="128">
        <v>3672.33</v>
      </c>
      <c r="E203" s="150">
        <v>0.58299999999999996</v>
      </c>
    </row>
    <row r="204" spans="1:5" ht="15">
      <c r="A204" s="202" t="s">
        <v>2926</v>
      </c>
      <c r="B204" s="129" t="s">
        <v>2924</v>
      </c>
      <c r="C204" s="201" t="s">
        <v>2925</v>
      </c>
      <c r="D204" s="128">
        <v>3672.33</v>
      </c>
      <c r="E204" s="150">
        <v>0.56000000000000005</v>
      </c>
    </row>
    <row r="205" spans="1:5" ht="15">
      <c r="A205" s="127" t="s">
        <v>2702</v>
      </c>
      <c r="B205" s="129" t="s">
        <v>2700</v>
      </c>
      <c r="C205" s="201" t="s">
        <v>2701</v>
      </c>
      <c r="D205" s="128">
        <v>3672.33</v>
      </c>
      <c r="E205" s="150">
        <v>0.27400000000000002</v>
      </c>
    </row>
    <row r="206" spans="1:5" ht="15">
      <c r="A206" s="202" t="s">
        <v>2923</v>
      </c>
      <c r="B206" s="129" t="s">
        <v>2917</v>
      </c>
      <c r="C206" s="201" t="s">
        <v>2920</v>
      </c>
      <c r="D206" s="128">
        <v>3672.33</v>
      </c>
      <c r="E206" s="150">
        <v>0.26700000000000002</v>
      </c>
    </row>
    <row r="207" spans="1:5" ht="15">
      <c r="A207" s="127" t="s">
        <v>3022</v>
      </c>
      <c r="B207" s="129" t="s">
        <v>3023</v>
      </c>
      <c r="C207" s="201" t="s">
        <v>3032</v>
      </c>
      <c r="D207" s="128">
        <v>3672.33</v>
      </c>
      <c r="E207" s="150">
        <v>0.27400000000000002</v>
      </c>
    </row>
    <row r="208" spans="1:5" ht="15">
      <c r="A208" s="127" t="s">
        <v>3017</v>
      </c>
      <c r="B208" s="129" t="s">
        <v>3018</v>
      </c>
      <c r="C208" s="201" t="s">
        <v>3019</v>
      </c>
      <c r="D208" s="128">
        <v>3672.33</v>
      </c>
      <c r="E208" s="150">
        <v>0.28100000000000003</v>
      </c>
    </row>
    <row r="209" spans="1:5" ht="15">
      <c r="A209" s="127" t="s">
        <v>2705</v>
      </c>
      <c r="B209" s="129" t="s">
        <v>2703</v>
      </c>
      <c r="C209" s="201" t="s">
        <v>2704</v>
      </c>
      <c r="D209" s="128">
        <v>3672.33</v>
      </c>
      <c r="E209" s="150">
        <v>0.219</v>
      </c>
    </row>
    <row r="210" spans="1:5" ht="15">
      <c r="A210" s="127" t="s">
        <v>471</v>
      </c>
      <c r="B210" s="126" t="s">
        <v>469</v>
      </c>
      <c r="C210" s="126" t="s">
        <v>470</v>
      </c>
      <c r="D210" s="128">
        <v>6953.04</v>
      </c>
      <c r="E210" s="150">
        <v>0.27300000000000002</v>
      </c>
    </row>
    <row r="211" spans="1:5" ht="15">
      <c r="A211" s="127" t="s">
        <v>474</v>
      </c>
      <c r="B211" s="129" t="s">
        <v>472</v>
      </c>
      <c r="C211" s="129" t="s">
        <v>473</v>
      </c>
      <c r="D211" s="128">
        <v>7400.92</v>
      </c>
      <c r="E211" s="150">
        <v>0.46600000000000003</v>
      </c>
    </row>
    <row r="212" spans="1:5" ht="15">
      <c r="A212" s="127" t="s">
        <v>477</v>
      </c>
      <c r="B212" s="129" t="s">
        <v>475</v>
      </c>
      <c r="C212" s="129" t="s">
        <v>476</v>
      </c>
      <c r="D212" s="128">
        <v>7215.57</v>
      </c>
      <c r="E212" s="150">
        <v>0.38300000000000001</v>
      </c>
    </row>
    <row r="213" spans="1:5" ht="15">
      <c r="A213" s="127" t="s">
        <v>480</v>
      </c>
      <c r="B213" s="129" t="s">
        <v>478</v>
      </c>
      <c r="C213" s="129" t="s">
        <v>479</v>
      </c>
      <c r="D213" s="128">
        <v>7166.97</v>
      </c>
      <c r="E213" s="150">
        <v>0.47499999999999998</v>
      </c>
    </row>
    <row r="214" spans="1:5" ht="15">
      <c r="A214" s="127" t="s">
        <v>483</v>
      </c>
      <c r="B214" s="129" t="s">
        <v>481</v>
      </c>
      <c r="C214" s="129" t="s">
        <v>482</v>
      </c>
      <c r="D214" s="128">
        <v>7400.92</v>
      </c>
      <c r="E214" s="150">
        <v>0.55100000000000005</v>
      </c>
    </row>
    <row r="215" spans="1:5" ht="15">
      <c r="A215" s="127" t="s">
        <v>486</v>
      </c>
      <c r="B215" s="129" t="s">
        <v>484</v>
      </c>
      <c r="C215" s="129" t="s">
        <v>485</v>
      </c>
      <c r="D215" s="128">
        <v>7202.23</v>
      </c>
      <c r="E215" s="150">
        <v>0.27</v>
      </c>
    </row>
    <row r="216" spans="1:5" ht="15">
      <c r="A216" s="127" t="s">
        <v>489</v>
      </c>
      <c r="B216" s="129" t="s">
        <v>487</v>
      </c>
      <c r="C216" s="129" t="s">
        <v>488</v>
      </c>
      <c r="D216" s="128">
        <v>7471.22</v>
      </c>
      <c r="E216" s="150">
        <v>0.29299999999999998</v>
      </c>
    </row>
    <row r="217" spans="1:5" ht="15">
      <c r="A217" s="127" t="s">
        <v>492</v>
      </c>
      <c r="B217" s="129" t="s">
        <v>490</v>
      </c>
      <c r="C217" s="129" t="s">
        <v>491</v>
      </c>
      <c r="D217" s="128">
        <v>8085.03</v>
      </c>
      <c r="E217" s="150">
        <v>0.17899999999999999</v>
      </c>
    </row>
    <row r="218" spans="1:5" ht="15">
      <c r="A218" s="127" t="s">
        <v>495</v>
      </c>
      <c r="B218" s="129" t="s">
        <v>493</v>
      </c>
      <c r="C218" s="129" t="s">
        <v>494</v>
      </c>
      <c r="D218" s="128">
        <v>7265.6</v>
      </c>
      <c r="E218" s="150">
        <v>0.33700000000000002</v>
      </c>
    </row>
    <row r="219" spans="1:5" ht="15">
      <c r="A219" s="127" t="s">
        <v>498</v>
      </c>
      <c r="B219" s="129" t="s">
        <v>496</v>
      </c>
      <c r="C219" s="129" t="s">
        <v>497</v>
      </c>
      <c r="D219" s="128">
        <v>6936.37</v>
      </c>
      <c r="E219" s="150">
        <v>0.625</v>
      </c>
    </row>
    <row r="220" spans="1:5" ht="15">
      <c r="A220" s="127" t="s">
        <v>501</v>
      </c>
      <c r="B220" s="129" t="s">
        <v>499</v>
      </c>
      <c r="C220" s="129" t="s">
        <v>500</v>
      </c>
      <c r="D220" s="128">
        <v>7202.23</v>
      </c>
      <c r="E220" s="150">
        <v>0.378</v>
      </c>
    </row>
    <row r="221" spans="1:5" ht="15">
      <c r="A221" s="127" t="s">
        <v>504</v>
      </c>
      <c r="B221" s="129" t="s">
        <v>502</v>
      </c>
      <c r="C221" s="129" t="s">
        <v>503</v>
      </c>
      <c r="D221" s="128">
        <v>7428.4</v>
      </c>
      <c r="E221" s="150">
        <v>0.124</v>
      </c>
    </row>
    <row r="222" spans="1:5" ht="15">
      <c r="A222" s="127" t="s">
        <v>507</v>
      </c>
      <c r="B222" s="129" t="s">
        <v>505</v>
      </c>
      <c r="C222" s="129" t="s">
        <v>506</v>
      </c>
      <c r="D222" s="128">
        <v>8430.7900000000009</v>
      </c>
      <c r="E222" s="150">
        <v>0.32700000000000001</v>
      </c>
    </row>
    <row r="223" spans="1:5" ht="15">
      <c r="A223" s="127" t="s">
        <v>2235</v>
      </c>
      <c r="B223" s="129" t="s">
        <v>2234</v>
      </c>
      <c r="C223" s="129" t="s">
        <v>2330</v>
      </c>
      <c r="D223" s="128">
        <v>7214.14</v>
      </c>
      <c r="E223" s="150">
        <v>0.47799999999999998</v>
      </c>
    </row>
    <row r="224" spans="1:5" ht="15">
      <c r="A224" s="127" t="s">
        <v>510</v>
      </c>
      <c r="B224" s="129" t="s">
        <v>508</v>
      </c>
      <c r="C224" s="129" t="s">
        <v>509</v>
      </c>
      <c r="D224" s="128">
        <v>6999.49</v>
      </c>
      <c r="E224" s="150">
        <v>0.35399999999999998</v>
      </c>
    </row>
    <row r="225" spans="1:5" ht="15">
      <c r="A225" s="127" t="s">
        <v>513</v>
      </c>
      <c r="B225" s="129" t="s">
        <v>511</v>
      </c>
      <c r="C225" s="129" t="s">
        <v>512</v>
      </c>
      <c r="D225" s="128">
        <v>8465.7900000000009</v>
      </c>
      <c r="E225" s="150">
        <v>0.58599999999999997</v>
      </c>
    </row>
    <row r="226" spans="1:5" ht="15">
      <c r="A226" s="127" t="s">
        <v>516</v>
      </c>
      <c r="B226" s="129" t="s">
        <v>514</v>
      </c>
      <c r="C226" s="129" t="s">
        <v>515</v>
      </c>
      <c r="D226" s="128">
        <v>9184.89</v>
      </c>
      <c r="E226" s="150">
        <v>0.59299999999999997</v>
      </c>
    </row>
    <row r="227" spans="1:5" ht="15">
      <c r="A227" s="127" t="s">
        <v>519</v>
      </c>
      <c r="B227" s="129" t="s">
        <v>517</v>
      </c>
      <c r="C227" s="129" t="s">
        <v>518</v>
      </c>
      <c r="D227" s="128">
        <v>7265.6</v>
      </c>
      <c r="E227" s="150">
        <v>0.28499999999999998</v>
      </c>
    </row>
    <row r="228" spans="1:5" ht="15">
      <c r="A228" s="127" t="s">
        <v>522</v>
      </c>
      <c r="B228" s="129" t="s">
        <v>520</v>
      </c>
      <c r="C228" s="129" t="s">
        <v>521</v>
      </c>
      <c r="D228" s="128">
        <v>7214.14</v>
      </c>
      <c r="E228" s="150">
        <v>0.5</v>
      </c>
    </row>
    <row r="229" spans="1:5" ht="15">
      <c r="A229" s="127" t="s">
        <v>525</v>
      </c>
      <c r="B229" s="129" t="s">
        <v>523</v>
      </c>
      <c r="C229" s="129" t="s">
        <v>524</v>
      </c>
      <c r="D229" s="128">
        <v>6936.37</v>
      </c>
      <c r="E229" s="150">
        <v>0.41899999999999998</v>
      </c>
    </row>
    <row r="230" spans="1:5" ht="15">
      <c r="A230" s="127" t="s">
        <v>528</v>
      </c>
      <c r="B230" s="129" t="s">
        <v>526</v>
      </c>
      <c r="C230" s="129" t="s">
        <v>527</v>
      </c>
      <c r="D230" s="128">
        <v>6936.37</v>
      </c>
      <c r="E230" s="150">
        <v>0.38100000000000001</v>
      </c>
    </row>
    <row r="231" spans="1:5" ht="15">
      <c r="A231" s="127" t="s">
        <v>531</v>
      </c>
      <c r="B231" s="129" t="s">
        <v>529</v>
      </c>
      <c r="C231" s="129" t="s">
        <v>530</v>
      </c>
      <c r="D231" s="128">
        <v>7214.14</v>
      </c>
      <c r="E231" s="150">
        <v>0.23699999999999999</v>
      </c>
    </row>
    <row r="232" spans="1:5" ht="15">
      <c r="A232" s="127" t="s">
        <v>534</v>
      </c>
      <c r="B232" s="129" t="s">
        <v>532</v>
      </c>
      <c r="C232" s="129" t="s">
        <v>533</v>
      </c>
      <c r="D232" s="128">
        <v>6936.37</v>
      </c>
      <c r="E232" s="150">
        <v>0.313</v>
      </c>
    </row>
    <row r="233" spans="1:5" ht="15">
      <c r="A233" s="127" t="s">
        <v>537</v>
      </c>
      <c r="B233" s="129" t="s">
        <v>535</v>
      </c>
      <c r="C233" s="129" t="s">
        <v>536</v>
      </c>
      <c r="D233" s="128">
        <v>6936.37</v>
      </c>
      <c r="E233" s="150">
        <v>0.33500000000000002</v>
      </c>
    </row>
    <row r="234" spans="1:5" ht="15">
      <c r="A234" s="127" t="s">
        <v>540</v>
      </c>
      <c r="B234" s="129" t="s">
        <v>538</v>
      </c>
      <c r="C234" s="129" t="s">
        <v>539</v>
      </c>
      <c r="D234" s="128">
        <v>6936.37</v>
      </c>
      <c r="E234" s="150">
        <v>0.59199999999999997</v>
      </c>
    </row>
    <row r="235" spans="1:5" ht="15">
      <c r="A235" s="127" t="s">
        <v>543</v>
      </c>
      <c r="B235" s="129" t="s">
        <v>541</v>
      </c>
      <c r="C235" s="129" t="s">
        <v>542</v>
      </c>
      <c r="D235" s="128">
        <v>6944.69</v>
      </c>
      <c r="E235" s="150">
        <v>0.16</v>
      </c>
    </row>
    <row r="236" spans="1:5" ht="15">
      <c r="A236" s="127" t="s">
        <v>546</v>
      </c>
      <c r="B236" s="129" t="s">
        <v>544</v>
      </c>
      <c r="C236" s="129" t="s">
        <v>545</v>
      </c>
      <c r="D236" s="128">
        <v>7265.6</v>
      </c>
      <c r="E236" s="150">
        <v>0.35</v>
      </c>
    </row>
    <row r="237" spans="1:5" ht="15">
      <c r="A237" s="127" t="s">
        <v>549</v>
      </c>
      <c r="B237" s="129" t="s">
        <v>547</v>
      </c>
      <c r="C237" s="129" t="s">
        <v>548</v>
      </c>
      <c r="D237" s="128">
        <v>6936.37</v>
      </c>
      <c r="E237" s="150">
        <v>0.29699999999999999</v>
      </c>
    </row>
    <row r="238" spans="1:5" ht="15">
      <c r="A238" s="127" t="s">
        <v>552</v>
      </c>
      <c r="B238" s="129" t="s">
        <v>550</v>
      </c>
      <c r="C238" s="129" t="s">
        <v>551</v>
      </c>
      <c r="D238" s="128">
        <v>7419.42</v>
      </c>
      <c r="E238" s="150">
        <v>0.35099999999999998</v>
      </c>
    </row>
    <row r="239" spans="1:5" ht="15">
      <c r="A239" s="127" t="s">
        <v>555</v>
      </c>
      <c r="B239" s="129" t="s">
        <v>553</v>
      </c>
      <c r="C239" s="129" t="s">
        <v>554</v>
      </c>
      <c r="D239" s="128">
        <v>7214.14</v>
      </c>
      <c r="E239" s="150">
        <v>0.21</v>
      </c>
    </row>
    <row r="240" spans="1:5" ht="15">
      <c r="A240" s="127" t="s">
        <v>558</v>
      </c>
      <c r="B240" s="129" t="s">
        <v>556</v>
      </c>
      <c r="C240" s="129" t="s">
        <v>557</v>
      </c>
      <c r="D240" s="128">
        <v>11379.62</v>
      </c>
      <c r="E240" s="150">
        <v>0.27500000000000002</v>
      </c>
    </row>
    <row r="241" spans="1:5" ht="15">
      <c r="A241" s="127" t="s">
        <v>560</v>
      </c>
      <c r="B241" s="129" t="s">
        <v>556</v>
      </c>
      <c r="C241" s="129" t="s">
        <v>559</v>
      </c>
      <c r="D241" s="128">
        <v>8879.6200000000008</v>
      </c>
      <c r="E241" s="150">
        <v>0.27500000000000002</v>
      </c>
    </row>
    <row r="242" spans="1:5" ht="15">
      <c r="A242" s="127" t="s">
        <v>563</v>
      </c>
      <c r="B242" s="129" t="s">
        <v>561</v>
      </c>
      <c r="C242" s="129" t="s">
        <v>562</v>
      </c>
      <c r="D242" s="128">
        <v>6936.37</v>
      </c>
      <c r="E242" s="150">
        <v>0.34899999999999998</v>
      </c>
    </row>
    <row r="243" spans="1:5" ht="15">
      <c r="A243" s="127" t="s">
        <v>566</v>
      </c>
      <c r="B243" s="129" t="s">
        <v>564</v>
      </c>
      <c r="C243" s="129" t="s">
        <v>565</v>
      </c>
      <c r="D243" s="128">
        <v>7217.03</v>
      </c>
      <c r="E243" s="150">
        <v>0.12</v>
      </c>
    </row>
    <row r="244" spans="1:5" ht="15">
      <c r="A244" s="127" t="s">
        <v>569</v>
      </c>
      <c r="B244" s="129" t="s">
        <v>567</v>
      </c>
      <c r="C244" s="129" t="s">
        <v>568</v>
      </c>
      <c r="D244" s="128">
        <v>7214.14</v>
      </c>
      <c r="E244" s="150">
        <v>0.223</v>
      </c>
    </row>
    <row r="245" spans="1:5" ht="15">
      <c r="A245" s="127" t="s">
        <v>572</v>
      </c>
      <c r="B245" s="129" t="s">
        <v>570</v>
      </c>
      <c r="C245" s="129" t="s">
        <v>571</v>
      </c>
      <c r="D245" s="128">
        <v>6936.37</v>
      </c>
      <c r="E245" s="150">
        <v>0.39700000000000002</v>
      </c>
    </row>
    <row r="246" spans="1:5" ht="15">
      <c r="A246" s="127" t="s">
        <v>575</v>
      </c>
      <c r="B246" s="129" t="s">
        <v>573</v>
      </c>
      <c r="C246" s="129" t="s">
        <v>574</v>
      </c>
      <c r="D246" s="128">
        <v>8200.31</v>
      </c>
      <c r="E246" s="150">
        <v>0.76600000000000001</v>
      </c>
    </row>
    <row r="247" spans="1:5" ht="15">
      <c r="A247" s="127" t="s">
        <v>578</v>
      </c>
      <c r="B247" s="129" t="s">
        <v>576</v>
      </c>
      <c r="C247" s="129" t="s">
        <v>577</v>
      </c>
      <c r="D247" s="128">
        <v>7464.57</v>
      </c>
      <c r="E247" s="150">
        <v>0.38600000000000001</v>
      </c>
    </row>
    <row r="248" spans="1:5" ht="15">
      <c r="A248" s="127" t="s">
        <v>581</v>
      </c>
      <c r="B248" s="129" t="s">
        <v>579</v>
      </c>
      <c r="C248" s="129" t="s">
        <v>580</v>
      </c>
      <c r="D248" s="128">
        <v>8713.58</v>
      </c>
      <c r="E248" s="150">
        <v>0.25800000000000001</v>
      </c>
    </row>
    <row r="249" spans="1:5" ht="15">
      <c r="A249" s="127" t="s">
        <v>584</v>
      </c>
      <c r="B249" s="129" t="s">
        <v>582</v>
      </c>
      <c r="C249" s="129" t="s">
        <v>583</v>
      </c>
      <c r="D249" s="128">
        <v>7384.1</v>
      </c>
      <c r="E249" s="150">
        <v>0.34899999999999998</v>
      </c>
    </row>
    <row r="250" spans="1:5" ht="15">
      <c r="A250" s="127" t="s">
        <v>586</v>
      </c>
      <c r="B250" s="129" t="s">
        <v>585</v>
      </c>
      <c r="C250" s="129" t="s">
        <v>2331</v>
      </c>
      <c r="D250" s="128">
        <v>7345.17</v>
      </c>
      <c r="E250" s="150">
        <v>0.34200000000000003</v>
      </c>
    </row>
    <row r="251" spans="1:5" ht="15">
      <c r="A251" s="127" t="s">
        <v>589</v>
      </c>
      <c r="B251" s="129" t="s">
        <v>587</v>
      </c>
      <c r="C251" s="129" t="s">
        <v>588</v>
      </c>
      <c r="D251" s="128">
        <v>7345.17</v>
      </c>
      <c r="E251" s="150">
        <v>0.29599999999999999</v>
      </c>
    </row>
    <row r="252" spans="1:5" ht="15">
      <c r="A252" s="127" t="s">
        <v>592</v>
      </c>
      <c r="B252" s="129" t="s">
        <v>590</v>
      </c>
      <c r="C252" s="129" t="s">
        <v>591</v>
      </c>
      <c r="D252" s="128">
        <v>6993.94</v>
      </c>
      <c r="E252" s="150">
        <v>0.11600000000000001</v>
      </c>
    </row>
    <row r="253" spans="1:5" ht="15">
      <c r="A253" s="127" t="s">
        <v>595</v>
      </c>
      <c r="B253" s="129" t="s">
        <v>593</v>
      </c>
      <c r="C253" s="129" t="s">
        <v>594</v>
      </c>
      <c r="D253" s="128">
        <v>7109.09</v>
      </c>
      <c r="E253" s="150">
        <v>0.20899999999999999</v>
      </c>
    </row>
    <row r="254" spans="1:5" ht="15">
      <c r="A254" s="127" t="s">
        <v>598</v>
      </c>
      <c r="B254" s="129" t="s">
        <v>596</v>
      </c>
      <c r="C254" s="129" t="s">
        <v>597</v>
      </c>
      <c r="D254" s="128">
        <v>7664.3</v>
      </c>
      <c r="E254" s="150">
        <v>0.20499999999999999</v>
      </c>
    </row>
    <row r="255" spans="1:5" ht="15">
      <c r="A255" s="127" t="s">
        <v>601</v>
      </c>
      <c r="B255" s="129" t="s">
        <v>599</v>
      </c>
      <c r="C255" s="129" t="s">
        <v>600</v>
      </c>
      <c r="D255" s="128">
        <v>7883.88</v>
      </c>
      <c r="E255" s="150">
        <v>0.23499999999999999</v>
      </c>
    </row>
    <row r="256" spans="1:5" ht="15">
      <c r="A256" s="127" t="s">
        <v>604</v>
      </c>
      <c r="B256" s="129" t="s">
        <v>602</v>
      </c>
      <c r="C256" s="129" t="s">
        <v>603</v>
      </c>
      <c r="D256" s="128">
        <v>6936.37</v>
      </c>
      <c r="E256" s="150">
        <v>0.42099999999999999</v>
      </c>
    </row>
    <row r="257" spans="1:5" ht="15">
      <c r="A257" s="127" t="s">
        <v>606</v>
      </c>
      <c r="B257" s="129" t="s">
        <v>605</v>
      </c>
      <c r="C257" s="129" t="s">
        <v>2332</v>
      </c>
      <c r="D257" s="128">
        <v>6936.37</v>
      </c>
      <c r="E257" s="150">
        <v>0.82699999999999996</v>
      </c>
    </row>
    <row r="258" spans="1:5" ht="15">
      <c r="A258" s="127" t="s">
        <v>609</v>
      </c>
      <c r="B258" s="129" t="s">
        <v>607</v>
      </c>
      <c r="C258" s="129" t="s">
        <v>608</v>
      </c>
      <c r="D258" s="128">
        <v>7803.98</v>
      </c>
      <c r="E258" s="150">
        <v>0.47199999999999998</v>
      </c>
    </row>
    <row r="259" spans="1:5" ht="15">
      <c r="A259" s="127" t="s">
        <v>612</v>
      </c>
      <c r="B259" s="129" t="s">
        <v>610</v>
      </c>
      <c r="C259" s="129" t="s">
        <v>611</v>
      </c>
      <c r="D259" s="128">
        <v>7345.17</v>
      </c>
      <c r="E259" s="150">
        <v>0.39900000000000002</v>
      </c>
    </row>
    <row r="260" spans="1:5" ht="15">
      <c r="A260" s="127" t="s">
        <v>615</v>
      </c>
      <c r="B260" s="129" t="s">
        <v>613</v>
      </c>
      <c r="C260" s="129" t="s">
        <v>614</v>
      </c>
      <c r="D260" s="128">
        <v>7166.97</v>
      </c>
      <c r="E260" s="150">
        <v>0.379</v>
      </c>
    </row>
    <row r="261" spans="1:5" ht="15">
      <c r="A261" s="127" t="s">
        <v>618</v>
      </c>
      <c r="B261" s="129" t="s">
        <v>616</v>
      </c>
      <c r="C261" s="129" t="s">
        <v>617</v>
      </c>
      <c r="D261" s="128">
        <v>7567.85</v>
      </c>
      <c r="E261" s="150">
        <v>0.30299999999999999</v>
      </c>
    </row>
    <row r="262" spans="1:5" ht="15">
      <c r="A262" s="203" t="s">
        <v>2930</v>
      </c>
      <c r="B262" s="129" t="s">
        <v>619</v>
      </c>
      <c r="C262" s="129" t="s">
        <v>620</v>
      </c>
      <c r="D262" s="128">
        <v>7214.14</v>
      </c>
      <c r="E262" s="150">
        <v>0.28599999999999998</v>
      </c>
    </row>
    <row r="263" spans="1:5" ht="15">
      <c r="A263" s="127" t="s">
        <v>623</v>
      </c>
      <c r="B263" s="129" t="s">
        <v>621</v>
      </c>
      <c r="C263" s="129" t="s">
        <v>622</v>
      </c>
      <c r="D263" s="128">
        <v>7473.4</v>
      </c>
      <c r="E263" s="150">
        <v>0.28199999999999997</v>
      </c>
    </row>
    <row r="264" spans="1:5" ht="15">
      <c r="A264" s="127" t="s">
        <v>626</v>
      </c>
      <c r="B264" s="129" t="s">
        <v>624</v>
      </c>
      <c r="C264" s="129" t="s">
        <v>625</v>
      </c>
      <c r="D264" s="128">
        <v>7371.61</v>
      </c>
      <c r="E264" s="150">
        <v>0.33200000000000002</v>
      </c>
    </row>
    <row r="265" spans="1:5" ht="15">
      <c r="A265" s="127" t="s">
        <v>629</v>
      </c>
      <c r="B265" s="129" t="s">
        <v>627</v>
      </c>
      <c r="C265" s="129" t="s">
        <v>628</v>
      </c>
      <c r="D265" s="128">
        <v>7345.17</v>
      </c>
      <c r="E265" s="150">
        <v>0.191</v>
      </c>
    </row>
    <row r="266" spans="1:5" ht="15">
      <c r="A266" s="127" t="s">
        <v>632</v>
      </c>
      <c r="B266" s="129" t="s">
        <v>630</v>
      </c>
      <c r="C266" s="129" t="s">
        <v>631</v>
      </c>
      <c r="D266" s="128">
        <v>7400.92</v>
      </c>
      <c r="E266" s="150">
        <v>0.29799999999999999</v>
      </c>
    </row>
    <row r="267" spans="1:5" ht="15">
      <c r="A267" s="127" t="s">
        <v>635</v>
      </c>
      <c r="B267" s="129" t="s">
        <v>633</v>
      </c>
      <c r="C267" s="129" t="s">
        <v>634</v>
      </c>
      <c r="D267" s="128">
        <v>7362.03</v>
      </c>
      <c r="E267" s="150">
        <v>0.16500000000000001</v>
      </c>
    </row>
    <row r="268" spans="1:5" ht="15">
      <c r="A268" s="127" t="s">
        <v>638</v>
      </c>
      <c r="B268" s="129" t="s">
        <v>636</v>
      </c>
      <c r="C268" s="129" t="s">
        <v>637</v>
      </c>
      <c r="D268" s="128">
        <v>7283.76</v>
      </c>
      <c r="E268" s="150">
        <v>0.33300000000000002</v>
      </c>
    </row>
    <row r="269" spans="1:5" ht="15">
      <c r="A269" s="127" t="s">
        <v>641</v>
      </c>
      <c r="B269" s="129" t="s">
        <v>639</v>
      </c>
      <c r="C269" s="129" t="s">
        <v>640</v>
      </c>
      <c r="D269" s="128">
        <v>7284.84</v>
      </c>
      <c r="E269" s="150">
        <v>0.17899999999999999</v>
      </c>
    </row>
    <row r="270" spans="1:5" ht="15">
      <c r="A270" s="127" t="s">
        <v>644</v>
      </c>
      <c r="B270" s="129" t="s">
        <v>642</v>
      </c>
      <c r="C270" s="129" t="s">
        <v>643</v>
      </c>
      <c r="D270" s="128">
        <v>6936.37</v>
      </c>
      <c r="E270" s="150">
        <v>0.315</v>
      </c>
    </row>
    <row r="271" spans="1:5" ht="15">
      <c r="A271" s="127" t="s">
        <v>647</v>
      </c>
      <c r="B271" s="129" t="s">
        <v>645</v>
      </c>
      <c r="C271" s="129" t="s">
        <v>646</v>
      </c>
      <c r="D271" s="128">
        <v>7265.6</v>
      </c>
      <c r="E271" s="150">
        <v>0.33500000000000002</v>
      </c>
    </row>
    <row r="272" spans="1:5" ht="15">
      <c r="A272" s="127" t="s">
        <v>650</v>
      </c>
      <c r="B272" s="129" t="s">
        <v>648</v>
      </c>
      <c r="C272" s="129" t="s">
        <v>649</v>
      </c>
      <c r="D272" s="128">
        <v>7214.14</v>
      </c>
      <c r="E272" s="150">
        <v>0.17599999999999999</v>
      </c>
    </row>
    <row r="273" spans="1:5" ht="15">
      <c r="A273" s="127" t="s">
        <v>653</v>
      </c>
      <c r="B273" s="129" t="s">
        <v>651</v>
      </c>
      <c r="C273" s="129" t="s">
        <v>652</v>
      </c>
      <c r="D273" s="128">
        <v>7214.14</v>
      </c>
      <c r="E273" s="150">
        <v>0.17199999999999999</v>
      </c>
    </row>
    <row r="274" spans="1:5" ht="15">
      <c r="A274" s="127" t="s">
        <v>656</v>
      </c>
      <c r="B274" s="129" t="s">
        <v>654</v>
      </c>
      <c r="C274" s="129" t="s">
        <v>655</v>
      </c>
      <c r="D274" s="128">
        <v>7265.6</v>
      </c>
      <c r="E274" s="150">
        <v>0.42</v>
      </c>
    </row>
    <row r="275" spans="1:5" ht="15">
      <c r="A275" s="127" t="s">
        <v>659</v>
      </c>
      <c r="B275" s="129" t="s">
        <v>657</v>
      </c>
      <c r="C275" s="129" t="s">
        <v>658</v>
      </c>
      <c r="D275" s="128">
        <v>9184.89</v>
      </c>
      <c r="E275" s="150">
        <v>1.0009999999999999</v>
      </c>
    </row>
    <row r="276" spans="1:5" ht="15">
      <c r="A276" s="127" t="s">
        <v>662</v>
      </c>
      <c r="B276" s="129" t="s">
        <v>660</v>
      </c>
      <c r="C276" s="129" t="s">
        <v>661</v>
      </c>
      <c r="D276" s="128">
        <v>9184.89</v>
      </c>
      <c r="E276" s="150">
        <v>0.39200000000000002</v>
      </c>
    </row>
    <row r="277" spans="1:5" ht="15">
      <c r="A277" s="127" t="s">
        <v>665</v>
      </c>
      <c r="B277" s="129" t="s">
        <v>663</v>
      </c>
      <c r="C277" s="129" t="s">
        <v>664</v>
      </c>
      <c r="D277" s="128">
        <v>9184.89</v>
      </c>
      <c r="E277" s="150">
        <v>0.79500000000000004</v>
      </c>
    </row>
    <row r="278" spans="1:5" ht="15">
      <c r="A278" s="127" t="s">
        <v>2417</v>
      </c>
      <c r="B278" s="129" t="s">
        <v>2415</v>
      </c>
      <c r="C278" s="129" t="s">
        <v>2416</v>
      </c>
      <c r="D278" s="128">
        <v>9184.89</v>
      </c>
      <c r="E278" s="150">
        <v>0.97799999999999998</v>
      </c>
    </row>
    <row r="279" spans="1:5" ht="15">
      <c r="A279" s="127" t="s">
        <v>2237</v>
      </c>
      <c r="B279" s="129" t="s">
        <v>2236</v>
      </c>
      <c r="C279" s="129" t="s">
        <v>2333</v>
      </c>
      <c r="D279" s="128">
        <v>9184.89</v>
      </c>
      <c r="E279" s="150">
        <v>0.96299999999999997</v>
      </c>
    </row>
    <row r="280" spans="1:5" ht="15">
      <c r="A280" s="127" t="s">
        <v>668</v>
      </c>
      <c r="B280" s="129" t="s">
        <v>666</v>
      </c>
      <c r="C280" s="129" t="s">
        <v>667</v>
      </c>
      <c r="D280" s="128">
        <v>9184.89</v>
      </c>
      <c r="E280" s="150">
        <v>0.873</v>
      </c>
    </row>
    <row r="281" spans="1:5" ht="15">
      <c r="A281" s="127" t="s">
        <v>671</v>
      </c>
      <c r="B281" s="129" t="s">
        <v>669</v>
      </c>
      <c r="C281" s="129" t="s">
        <v>670</v>
      </c>
      <c r="D281" s="128">
        <v>9184.89</v>
      </c>
      <c r="E281" s="150">
        <v>0.64400000000000002</v>
      </c>
    </row>
    <row r="282" spans="1:5" ht="15">
      <c r="A282" s="127" t="s">
        <v>674</v>
      </c>
      <c r="B282" s="129" t="s">
        <v>672</v>
      </c>
      <c r="C282" s="129" t="s">
        <v>673</v>
      </c>
      <c r="D282" s="128">
        <v>9184.89</v>
      </c>
      <c r="E282" s="150">
        <v>0.79200000000000004</v>
      </c>
    </row>
    <row r="283" spans="1:5" ht="15">
      <c r="A283" s="127" t="s">
        <v>677</v>
      </c>
      <c r="B283" s="129" t="s">
        <v>675</v>
      </c>
      <c r="C283" s="129" t="s">
        <v>676</v>
      </c>
      <c r="D283" s="128">
        <v>9184.89</v>
      </c>
      <c r="E283" s="150">
        <v>0.55300000000000005</v>
      </c>
    </row>
    <row r="284" spans="1:5" ht="15">
      <c r="A284" s="127" t="s">
        <v>2403</v>
      </c>
      <c r="B284" s="129" t="s">
        <v>678</v>
      </c>
      <c r="C284" s="129" t="s">
        <v>2334</v>
      </c>
      <c r="D284" s="128">
        <v>9184.89</v>
      </c>
      <c r="E284" s="150">
        <v>0.40500000000000003</v>
      </c>
    </row>
    <row r="285" spans="1:5" ht="15">
      <c r="A285" s="127" t="s">
        <v>2239</v>
      </c>
      <c r="B285" s="129" t="s">
        <v>2238</v>
      </c>
      <c r="C285" s="129" t="s">
        <v>2335</v>
      </c>
      <c r="D285" s="128">
        <v>9184.89</v>
      </c>
      <c r="E285" s="150">
        <v>0.82299999999999995</v>
      </c>
    </row>
    <row r="286" spans="1:5" ht="15">
      <c r="A286" s="127" t="s">
        <v>681</v>
      </c>
      <c r="B286" s="129" t="s">
        <v>679</v>
      </c>
      <c r="C286" s="129" t="s">
        <v>680</v>
      </c>
      <c r="D286" s="128">
        <v>9184.89</v>
      </c>
      <c r="E286" s="150">
        <v>0.61499999999999999</v>
      </c>
    </row>
    <row r="287" spans="1:5" ht="15">
      <c r="A287" s="127" t="s">
        <v>684</v>
      </c>
      <c r="B287" s="129" t="s">
        <v>682</v>
      </c>
      <c r="C287" s="129" t="s">
        <v>683</v>
      </c>
      <c r="D287" s="128">
        <v>9184.89</v>
      </c>
      <c r="E287" s="150">
        <v>0.35399999999999998</v>
      </c>
    </row>
    <row r="288" spans="1:5" ht="15">
      <c r="A288" s="127" t="s">
        <v>687</v>
      </c>
      <c r="B288" s="129" t="s">
        <v>685</v>
      </c>
      <c r="C288" s="129" t="s">
        <v>686</v>
      </c>
      <c r="D288" s="128">
        <v>9184.89</v>
      </c>
      <c r="E288" s="150">
        <v>0.52200000000000002</v>
      </c>
    </row>
    <row r="289" spans="1:5" ht="15">
      <c r="A289" s="127" t="s">
        <v>690</v>
      </c>
      <c r="B289" s="129" t="s">
        <v>688</v>
      </c>
      <c r="C289" s="129" t="s">
        <v>689</v>
      </c>
      <c r="D289" s="128">
        <v>9184.89</v>
      </c>
      <c r="E289" s="150">
        <v>0.60699999999999998</v>
      </c>
    </row>
    <row r="290" spans="1:5" ht="15">
      <c r="A290" s="127" t="s">
        <v>693</v>
      </c>
      <c r="B290" s="129" t="s">
        <v>691</v>
      </c>
      <c r="C290" s="129" t="s">
        <v>692</v>
      </c>
      <c r="D290" s="128">
        <v>9184.89</v>
      </c>
      <c r="E290" s="150">
        <v>0.47299999999999998</v>
      </c>
    </row>
    <row r="291" spans="1:5" ht="15">
      <c r="A291" s="127" t="s">
        <v>696</v>
      </c>
      <c r="B291" s="129" t="s">
        <v>694</v>
      </c>
      <c r="C291" s="129" t="s">
        <v>695</v>
      </c>
      <c r="D291" s="128">
        <v>9184.89</v>
      </c>
      <c r="E291" s="150">
        <v>0.46800000000000003</v>
      </c>
    </row>
    <row r="292" spans="1:5" ht="15">
      <c r="A292" s="127" t="s">
        <v>699</v>
      </c>
      <c r="B292" s="129" t="s">
        <v>697</v>
      </c>
      <c r="C292" s="129" t="s">
        <v>698</v>
      </c>
      <c r="D292" s="128">
        <v>9184.89</v>
      </c>
      <c r="E292" s="150">
        <v>0.30299999999999999</v>
      </c>
    </row>
    <row r="293" spans="1:5" ht="15">
      <c r="A293" s="127" t="s">
        <v>702</v>
      </c>
      <c r="B293" s="129" t="s">
        <v>700</v>
      </c>
      <c r="C293" s="129" t="s">
        <v>701</v>
      </c>
      <c r="D293" s="128">
        <v>9184.89</v>
      </c>
      <c r="E293" s="150">
        <v>0.64800000000000002</v>
      </c>
    </row>
    <row r="294" spans="1:5" ht="15">
      <c r="A294" s="127" t="s">
        <v>705</v>
      </c>
      <c r="B294" s="129" t="s">
        <v>703</v>
      </c>
      <c r="C294" s="129" t="s">
        <v>704</v>
      </c>
      <c r="D294" s="128">
        <v>9184.89</v>
      </c>
      <c r="E294" s="150">
        <v>0.46899999999999997</v>
      </c>
    </row>
    <row r="295" spans="1:5" ht="15">
      <c r="A295" s="127" t="s">
        <v>2241</v>
      </c>
      <c r="B295" s="129" t="s">
        <v>2240</v>
      </c>
      <c r="C295" s="129" t="s">
        <v>2336</v>
      </c>
      <c r="D295" s="128">
        <v>9184.89</v>
      </c>
      <c r="E295" s="150">
        <v>0.69499999999999995</v>
      </c>
    </row>
    <row r="296" spans="1:5" ht="15">
      <c r="A296" s="127" t="s">
        <v>708</v>
      </c>
      <c r="B296" s="129" t="s">
        <v>706</v>
      </c>
      <c r="C296" s="129" t="s">
        <v>707</v>
      </c>
      <c r="D296" s="128">
        <v>9184.89</v>
      </c>
      <c r="E296" s="150">
        <v>0.29199999999999998</v>
      </c>
    </row>
    <row r="297" spans="1:5" ht="15">
      <c r="A297" s="127" t="s">
        <v>711</v>
      </c>
      <c r="B297" s="129" t="s">
        <v>709</v>
      </c>
      <c r="C297" s="129" t="s">
        <v>710</v>
      </c>
      <c r="D297" s="128">
        <v>9184.89</v>
      </c>
      <c r="E297" s="150">
        <v>0.51100000000000001</v>
      </c>
    </row>
    <row r="298" spans="1:5" ht="15">
      <c r="A298" s="127" t="s">
        <v>714</v>
      </c>
      <c r="B298" s="129" t="s">
        <v>712</v>
      </c>
      <c r="C298" s="129" t="s">
        <v>713</v>
      </c>
      <c r="D298" s="128">
        <v>9184.89</v>
      </c>
      <c r="E298" s="150">
        <v>1.077</v>
      </c>
    </row>
    <row r="299" spans="1:5" ht="15">
      <c r="A299" s="127" t="s">
        <v>717</v>
      </c>
      <c r="B299" s="129" t="s">
        <v>715</v>
      </c>
      <c r="C299" s="129" t="s">
        <v>716</v>
      </c>
      <c r="D299" s="128">
        <v>9184.89</v>
      </c>
      <c r="E299" s="150">
        <v>1.089</v>
      </c>
    </row>
    <row r="300" spans="1:5" ht="15">
      <c r="A300" s="127" t="s">
        <v>720</v>
      </c>
      <c r="B300" s="129" t="s">
        <v>718</v>
      </c>
      <c r="C300" s="129" t="s">
        <v>719</v>
      </c>
      <c r="D300" s="128">
        <v>9184.89</v>
      </c>
      <c r="E300" s="150">
        <v>0.52200000000000002</v>
      </c>
    </row>
    <row r="301" spans="1:5" ht="15">
      <c r="A301" s="127" t="s">
        <v>723</v>
      </c>
      <c r="B301" s="129" t="s">
        <v>721</v>
      </c>
      <c r="C301" s="129" t="s">
        <v>722</v>
      </c>
      <c r="D301" s="128">
        <v>9184.89</v>
      </c>
      <c r="E301" s="150">
        <v>0.57499999999999996</v>
      </c>
    </row>
    <row r="302" spans="1:5" ht="15">
      <c r="A302" s="127" t="s">
        <v>726</v>
      </c>
      <c r="B302" s="129" t="s">
        <v>724</v>
      </c>
      <c r="C302" s="129" t="s">
        <v>725</v>
      </c>
      <c r="D302" s="128">
        <v>9184.89</v>
      </c>
      <c r="E302" s="150">
        <v>0.32800000000000001</v>
      </c>
    </row>
    <row r="303" spans="1:5" ht="15">
      <c r="A303" s="127" t="s">
        <v>2243</v>
      </c>
      <c r="B303" s="129" t="s">
        <v>2242</v>
      </c>
      <c r="C303" s="129" t="s">
        <v>2337</v>
      </c>
      <c r="D303" s="128">
        <v>9184.89</v>
      </c>
      <c r="E303" s="150">
        <v>0.60099999999999998</v>
      </c>
    </row>
    <row r="304" spans="1:5" ht="15">
      <c r="A304" s="127" t="s">
        <v>729</v>
      </c>
      <c r="B304" s="129" t="s">
        <v>727</v>
      </c>
      <c r="C304" s="129" t="s">
        <v>728</v>
      </c>
      <c r="D304" s="128">
        <v>9184.89</v>
      </c>
      <c r="E304" s="150">
        <v>0.57299999999999995</v>
      </c>
    </row>
    <row r="305" spans="1:5" ht="15">
      <c r="A305" s="127" t="s">
        <v>732</v>
      </c>
      <c r="B305" s="129" t="s">
        <v>730</v>
      </c>
      <c r="C305" s="129" t="s">
        <v>731</v>
      </c>
      <c r="D305" s="128">
        <v>9184.89</v>
      </c>
      <c r="E305" s="150">
        <v>0.67</v>
      </c>
    </row>
    <row r="306" spans="1:5" ht="15">
      <c r="A306" s="127" t="s">
        <v>2245</v>
      </c>
      <c r="B306" s="129" t="s">
        <v>2244</v>
      </c>
      <c r="C306" s="129" t="s">
        <v>2338</v>
      </c>
      <c r="D306" s="128">
        <v>9184.89</v>
      </c>
      <c r="E306" s="150">
        <v>0.54700000000000004</v>
      </c>
    </row>
    <row r="307" spans="1:5" ht="15">
      <c r="A307" s="127" t="s">
        <v>735</v>
      </c>
      <c r="B307" s="129" t="s">
        <v>733</v>
      </c>
      <c r="C307" s="129" t="s">
        <v>734</v>
      </c>
      <c r="D307" s="128">
        <v>9184.89</v>
      </c>
      <c r="E307" s="150">
        <v>0.443</v>
      </c>
    </row>
    <row r="308" spans="1:5" ht="15">
      <c r="A308" s="127" t="s">
        <v>738</v>
      </c>
      <c r="B308" s="129" t="s">
        <v>736</v>
      </c>
      <c r="C308" s="129" t="s">
        <v>737</v>
      </c>
      <c r="D308" s="128">
        <v>9184.89</v>
      </c>
      <c r="E308" s="150">
        <v>0.46300000000000002</v>
      </c>
    </row>
    <row r="309" spans="1:5" ht="15">
      <c r="A309" s="127" t="s">
        <v>741</v>
      </c>
      <c r="B309" s="129" t="s">
        <v>739</v>
      </c>
      <c r="C309" s="129" t="s">
        <v>740</v>
      </c>
      <c r="D309" s="128">
        <v>10596.06</v>
      </c>
      <c r="E309" s="150">
        <v>0.38700000000000001</v>
      </c>
    </row>
    <row r="310" spans="1:5" ht="15">
      <c r="A310" s="127" t="s">
        <v>744</v>
      </c>
      <c r="B310" s="129" t="s">
        <v>742</v>
      </c>
      <c r="C310" s="129" t="s">
        <v>743</v>
      </c>
      <c r="D310" s="128">
        <v>10638.99</v>
      </c>
      <c r="E310" s="150">
        <v>0.28999999999999998</v>
      </c>
    </row>
    <row r="311" spans="1:5" ht="15">
      <c r="A311" s="127" t="s">
        <v>2708</v>
      </c>
      <c r="B311" s="129" t="s">
        <v>2706</v>
      </c>
      <c r="C311" s="201" t="s">
        <v>2707</v>
      </c>
      <c r="D311" s="128">
        <v>3672.33</v>
      </c>
      <c r="E311" s="150">
        <v>0.31900000000000001</v>
      </c>
    </row>
    <row r="312" spans="1:5" ht="15">
      <c r="A312" s="127" t="s">
        <v>2711</v>
      </c>
      <c r="B312" s="129" t="s">
        <v>2709</v>
      </c>
      <c r="C312" s="201" t="s">
        <v>2710</v>
      </c>
      <c r="D312" s="128">
        <v>3672.33</v>
      </c>
      <c r="E312" s="150">
        <v>0.35</v>
      </c>
    </row>
    <row r="313" spans="1:5" ht="15">
      <c r="A313" s="127" t="s">
        <v>747</v>
      </c>
      <c r="B313" s="129" t="s">
        <v>745</v>
      </c>
      <c r="C313" s="129" t="s">
        <v>746</v>
      </c>
      <c r="D313" s="128">
        <v>3672.33</v>
      </c>
      <c r="E313" s="150">
        <v>0.27500000000000002</v>
      </c>
    </row>
    <row r="314" spans="1:5" ht="15">
      <c r="A314" s="127" t="s">
        <v>2900</v>
      </c>
      <c r="B314" s="129" t="s">
        <v>745</v>
      </c>
      <c r="C314" s="201" t="s">
        <v>746</v>
      </c>
      <c r="D314" s="128">
        <v>3672.33</v>
      </c>
      <c r="E314" s="150">
        <v>0.27500000000000002</v>
      </c>
    </row>
    <row r="315" spans="1:5" ht="15">
      <c r="A315" s="127" t="s">
        <v>750</v>
      </c>
      <c r="B315" s="129" t="s">
        <v>748</v>
      </c>
      <c r="C315" s="129" t="s">
        <v>749</v>
      </c>
      <c r="D315" s="128">
        <v>3672.33</v>
      </c>
      <c r="E315" s="150">
        <v>0.23499999999999999</v>
      </c>
    </row>
    <row r="316" spans="1:5" ht="15">
      <c r="A316" s="127" t="s">
        <v>2887</v>
      </c>
      <c r="B316" s="129" t="s">
        <v>2871</v>
      </c>
      <c r="C316" s="201" t="s">
        <v>2886</v>
      </c>
      <c r="D316" s="128">
        <v>3672.33</v>
      </c>
      <c r="E316" s="150">
        <v>0.29399999999999998</v>
      </c>
    </row>
    <row r="317" spans="1:5" ht="15">
      <c r="A317" s="127" t="s">
        <v>2889</v>
      </c>
      <c r="B317" s="129" t="s">
        <v>2871</v>
      </c>
      <c r="C317" s="201" t="s">
        <v>2888</v>
      </c>
      <c r="D317" s="128">
        <v>3672.33</v>
      </c>
      <c r="E317" s="150">
        <v>0.29399999999999998</v>
      </c>
    </row>
    <row r="318" spans="1:5" ht="15">
      <c r="A318" s="127" t="s">
        <v>2717</v>
      </c>
      <c r="B318" s="129" t="s">
        <v>2715</v>
      </c>
      <c r="C318" s="201" t="s">
        <v>2716</v>
      </c>
      <c r="D318" s="128">
        <v>3672.33</v>
      </c>
      <c r="E318" s="150">
        <v>0.28999999999999998</v>
      </c>
    </row>
    <row r="319" spans="1:5" ht="15">
      <c r="A319" s="127" t="s">
        <v>2720</v>
      </c>
      <c r="B319" s="129" t="s">
        <v>2718</v>
      </c>
      <c r="C319" s="201" t="s">
        <v>2719</v>
      </c>
      <c r="D319" s="128">
        <v>3672.33</v>
      </c>
      <c r="E319" s="150">
        <v>0.72399999999999998</v>
      </c>
    </row>
    <row r="320" spans="1:5" ht="15">
      <c r="A320" s="127" t="s">
        <v>2723</v>
      </c>
      <c r="B320" s="129" t="s">
        <v>2721</v>
      </c>
      <c r="C320" s="201" t="s">
        <v>2722</v>
      </c>
      <c r="D320" s="128">
        <v>3672.33</v>
      </c>
      <c r="E320" s="150">
        <v>0.30599999999999999</v>
      </c>
    </row>
    <row r="321" spans="1:5" ht="15">
      <c r="A321" s="127" t="s">
        <v>2684</v>
      </c>
      <c r="B321" s="129" t="s">
        <v>2683</v>
      </c>
      <c r="C321" s="201" t="s">
        <v>410</v>
      </c>
      <c r="D321" s="128">
        <v>3672.33</v>
      </c>
      <c r="E321" s="150">
        <v>0.91900000000000004</v>
      </c>
    </row>
    <row r="322" spans="1:5" ht="15">
      <c r="A322" s="127" t="s">
        <v>2726</v>
      </c>
      <c r="B322" s="129" t="s">
        <v>2724</v>
      </c>
      <c r="C322" s="201" t="s">
        <v>2725</v>
      </c>
      <c r="D322" s="128">
        <v>3672.33</v>
      </c>
      <c r="E322" s="150">
        <v>0.28299999999999997</v>
      </c>
    </row>
    <row r="323" spans="1:5" ht="15">
      <c r="A323" s="127" t="s">
        <v>2729</v>
      </c>
      <c r="B323" s="129" t="s">
        <v>2727</v>
      </c>
      <c r="C323" s="201" t="s">
        <v>2728</v>
      </c>
      <c r="D323" s="128">
        <v>3672.33</v>
      </c>
      <c r="E323" s="150">
        <v>0.28299999999999997</v>
      </c>
    </row>
    <row r="324" spans="1:5" ht="15">
      <c r="A324" s="127" t="s">
        <v>2732</v>
      </c>
      <c r="B324" s="129" t="s">
        <v>2730</v>
      </c>
      <c r="C324" s="201" t="s">
        <v>2731</v>
      </c>
      <c r="D324" s="128">
        <v>3672.33</v>
      </c>
      <c r="E324" s="150">
        <v>0.73199999999999998</v>
      </c>
    </row>
    <row r="325" spans="1:5" ht="15">
      <c r="A325" s="127" t="s">
        <v>2734</v>
      </c>
      <c r="B325" s="129" t="s">
        <v>2733</v>
      </c>
      <c r="C325" s="201" t="s">
        <v>410</v>
      </c>
      <c r="D325" s="128">
        <v>3672.33</v>
      </c>
      <c r="E325" s="150">
        <v>0.28299999999999997</v>
      </c>
    </row>
    <row r="326" spans="1:5" ht="15">
      <c r="A326" s="127" t="s">
        <v>2737</v>
      </c>
      <c r="B326" s="129" t="s">
        <v>2735</v>
      </c>
      <c r="C326" s="201" t="s">
        <v>2736</v>
      </c>
      <c r="D326" s="128">
        <v>3672.33</v>
      </c>
      <c r="E326" s="150">
        <v>0.28299999999999997</v>
      </c>
    </row>
    <row r="327" spans="1:5" ht="15">
      <c r="A327" s="127" t="s">
        <v>2740</v>
      </c>
      <c r="B327" s="129" t="s">
        <v>2738</v>
      </c>
      <c r="C327" s="201" t="s">
        <v>2739</v>
      </c>
      <c r="D327" s="128">
        <v>3672.33</v>
      </c>
      <c r="E327" s="150">
        <v>1.355</v>
      </c>
    </row>
    <row r="328" spans="1:5" ht="15">
      <c r="A328" s="127" t="s">
        <v>2884</v>
      </c>
      <c r="B328" s="129" t="s">
        <v>2870</v>
      </c>
      <c r="C328" s="201" t="s">
        <v>2883</v>
      </c>
      <c r="D328" s="128">
        <v>3672.33</v>
      </c>
      <c r="E328" s="150">
        <v>0.159</v>
      </c>
    </row>
    <row r="329" spans="1:5" ht="15">
      <c r="A329" s="127" t="s">
        <v>2885</v>
      </c>
      <c r="B329" s="129" t="s">
        <v>2870</v>
      </c>
      <c r="C329" s="201" t="s">
        <v>2883</v>
      </c>
      <c r="D329" s="128">
        <v>3672.33</v>
      </c>
      <c r="E329" s="150">
        <v>0.159</v>
      </c>
    </row>
    <row r="330" spans="1:5" ht="15">
      <c r="A330" s="127" t="s">
        <v>2893</v>
      </c>
      <c r="B330" s="129" t="s">
        <v>2873</v>
      </c>
      <c r="C330" s="201" t="s">
        <v>2892</v>
      </c>
      <c r="D330" s="128">
        <v>3672.33</v>
      </c>
      <c r="E330" s="150">
        <v>0.14199999999999999</v>
      </c>
    </row>
    <row r="331" spans="1:5" ht="15">
      <c r="A331" s="127" t="s">
        <v>2743</v>
      </c>
      <c r="B331" s="129" t="s">
        <v>2741</v>
      </c>
      <c r="C331" s="201" t="s">
        <v>2742</v>
      </c>
      <c r="D331" s="128">
        <v>3672.33</v>
      </c>
      <c r="E331" s="150">
        <v>0.28299999999999997</v>
      </c>
    </row>
    <row r="332" spans="1:5" ht="15">
      <c r="A332" s="127" t="s">
        <v>2749</v>
      </c>
      <c r="B332" s="129" t="s">
        <v>2747</v>
      </c>
      <c r="C332" s="201" t="s">
        <v>2748</v>
      </c>
      <c r="D332" s="128">
        <v>3672.33</v>
      </c>
      <c r="E332" s="150">
        <v>0.48099999999999998</v>
      </c>
    </row>
    <row r="333" spans="1:5" ht="15">
      <c r="A333" s="127" t="s">
        <v>2404</v>
      </c>
      <c r="B333" s="129" t="s">
        <v>2339</v>
      </c>
      <c r="C333" s="201" t="s">
        <v>2340</v>
      </c>
      <c r="D333" s="128">
        <v>3672.33</v>
      </c>
      <c r="E333" s="150">
        <v>7.3999999999999996E-2</v>
      </c>
    </row>
    <row r="334" spans="1:5" ht="15">
      <c r="A334" s="203" t="s">
        <v>3052</v>
      </c>
      <c r="B334" s="234" t="s">
        <v>3053</v>
      </c>
      <c r="C334" s="201" t="s">
        <v>3056</v>
      </c>
      <c r="D334" s="128">
        <v>3672.33</v>
      </c>
      <c r="E334" s="150">
        <v>0.186</v>
      </c>
    </row>
    <row r="335" spans="1:5" ht="15">
      <c r="A335" s="203" t="s">
        <v>2953</v>
      </c>
      <c r="B335" s="129" t="s">
        <v>2951</v>
      </c>
      <c r="C335" s="201" t="s">
        <v>2952</v>
      </c>
      <c r="D335" s="128">
        <v>3672.33</v>
      </c>
      <c r="E335" s="150">
        <v>7.4999999999999997E-2</v>
      </c>
    </row>
    <row r="336" spans="1:5" ht="15">
      <c r="A336" s="127" t="s">
        <v>3005</v>
      </c>
      <c r="B336" s="126" t="s">
        <v>3006</v>
      </c>
      <c r="C336" s="204" t="s">
        <v>3007</v>
      </c>
      <c r="D336" s="128">
        <v>3672.33</v>
      </c>
      <c r="E336" s="150">
        <v>6.8000000000000005E-2</v>
      </c>
    </row>
    <row r="337" spans="1:5" ht="15">
      <c r="A337" s="127" t="s">
        <v>2752</v>
      </c>
      <c r="B337" s="129" t="s">
        <v>2750</v>
      </c>
      <c r="C337" s="201" t="s">
        <v>2751</v>
      </c>
      <c r="D337" s="128">
        <v>3672.33</v>
      </c>
      <c r="E337" s="150">
        <v>0.17</v>
      </c>
    </row>
    <row r="338" spans="1:5" ht="15">
      <c r="A338" s="127" t="s">
        <v>2714</v>
      </c>
      <c r="B338" s="129" t="s">
        <v>2712</v>
      </c>
      <c r="C338" s="201" t="s">
        <v>2713</v>
      </c>
      <c r="D338" s="128">
        <v>3672.33</v>
      </c>
      <c r="E338" s="150">
        <v>0.29399999999999998</v>
      </c>
    </row>
    <row r="339" spans="1:5" ht="15">
      <c r="A339" s="127" t="s">
        <v>2859</v>
      </c>
      <c r="B339" s="129" t="s">
        <v>2341</v>
      </c>
      <c r="C339" s="201" t="s">
        <v>2858</v>
      </c>
      <c r="D339" s="128">
        <v>3672.33</v>
      </c>
      <c r="E339" s="150">
        <v>0.216</v>
      </c>
    </row>
    <row r="340" spans="1:5" ht="15">
      <c r="A340" s="127" t="s">
        <v>2755</v>
      </c>
      <c r="B340" s="129" t="s">
        <v>2753</v>
      </c>
      <c r="C340" s="201" t="s">
        <v>2754</v>
      </c>
      <c r="D340" s="128">
        <v>3672.33</v>
      </c>
      <c r="E340" s="150">
        <v>0.313</v>
      </c>
    </row>
    <row r="341" spans="1:5" ht="15">
      <c r="A341" s="127" t="s">
        <v>2758</v>
      </c>
      <c r="B341" s="129" t="s">
        <v>2756</v>
      </c>
      <c r="C341" s="201" t="s">
        <v>2757</v>
      </c>
      <c r="D341" s="128">
        <v>3672.33</v>
      </c>
      <c r="E341" s="150">
        <v>0.314</v>
      </c>
    </row>
    <row r="342" spans="1:5" ht="15">
      <c r="A342" s="127" t="s">
        <v>2761</v>
      </c>
      <c r="B342" s="129" t="s">
        <v>2759</v>
      </c>
      <c r="C342" s="201" t="s">
        <v>2760</v>
      </c>
      <c r="D342" s="128">
        <v>3672.33</v>
      </c>
      <c r="E342" s="150">
        <v>0.21</v>
      </c>
    </row>
    <row r="343" spans="1:5" ht="15">
      <c r="A343" s="127" t="s">
        <v>2764</v>
      </c>
      <c r="B343" s="129" t="s">
        <v>2762</v>
      </c>
      <c r="C343" s="201" t="s">
        <v>2763</v>
      </c>
      <c r="D343" s="128">
        <v>3672.33</v>
      </c>
      <c r="E343" s="150">
        <v>0.55400000000000005</v>
      </c>
    </row>
    <row r="344" spans="1:5" ht="15">
      <c r="A344" s="127" t="s">
        <v>2405</v>
      </c>
      <c r="B344" s="129" t="s">
        <v>2342</v>
      </c>
      <c r="C344" s="129" t="s">
        <v>2343</v>
      </c>
      <c r="D344" s="128">
        <v>3672.33</v>
      </c>
      <c r="E344" s="150">
        <v>2.2120000000000002</v>
      </c>
    </row>
    <row r="345" spans="1:5" ht="15">
      <c r="A345" s="127" t="s">
        <v>2767</v>
      </c>
      <c r="B345" s="129" t="s">
        <v>2765</v>
      </c>
      <c r="C345" s="201" t="s">
        <v>2766</v>
      </c>
      <c r="D345" s="128">
        <v>3672.33</v>
      </c>
      <c r="E345" s="150">
        <v>0.13800000000000001</v>
      </c>
    </row>
    <row r="346" spans="1:5" ht="15">
      <c r="A346" s="127" t="s">
        <v>2770</v>
      </c>
      <c r="B346" s="129" t="s">
        <v>2768</v>
      </c>
      <c r="C346" s="201" t="s">
        <v>2769</v>
      </c>
      <c r="D346" s="128">
        <v>3672.33</v>
      </c>
      <c r="E346" s="150">
        <v>0.21099999999999999</v>
      </c>
    </row>
    <row r="347" spans="1:5" ht="15">
      <c r="A347" s="127" t="s">
        <v>2406</v>
      </c>
      <c r="B347" s="129" t="s">
        <v>2344</v>
      </c>
      <c r="C347" s="129" t="s">
        <v>2345</v>
      </c>
      <c r="D347" s="128">
        <v>3672.33</v>
      </c>
      <c r="E347" s="150">
        <v>0.29299999999999998</v>
      </c>
    </row>
    <row r="348" spans="1:5" ht="15">
      <c r="A348" s="127" t="s">
        <v>2773</v>
      </c>
      <c r="B348" s="129" t="s">
        <v>2771</v>
      </c>
      <c r="C348" s="201" t="s">
        <v>2772</v>
      </c>
      <c r="D348" s="128">
        <v>3672.33</v>
      </c>
      <c r="E348" s="150">
        <v>0.29799999999999999</v>
      </c>
    </row>
    <row r="349" spans="1:5" ht="15">
      <c r="A349" s="127" t="s">
        <v>2776</v>
      </c>
      <c r="B349" s="129" t="s">
        <v>2774</v>
      </c>
      <c r="C349" s="201" t="s">
        <v>2775</v>
      </c>
      <c r="D349" s="128">
        <v>3672.33</v>
      </c>
      <c r="E349" s="150">
        <v>0.28000000000000003</v>
      </c>
    </row>
    <row r="350" spans="1:5" ht="15">
      <c r="A350" s="202" t="s">
        <v>2921</v>
      </c>
      <c r="B350" s="129" t="s">
        <v>2915</v>
      </c>
      <c r="C350" s="201" t="s">
        <v>2918</v>
      </c>
      <c r="D350" s="128">
        <v>3672.33</v>
      </c>
      <c r="E350" s="150">
        <v>0.44400000000000001</v>
      </c>
    </row>
    <row r="351" spans="1:5" ht="15">
      <c r="A351" s="127" t="s">
        <v>3024</v>
      </c>
      <c r="B351" s="129" t="s">
        <v>3025</v>
      </c>
      <c r="C351" s="201" t="s">
        <v>3033</v>
      </c>
      <c r="D351" s="128">
        <v>3672.33</v>
      </c>
      <c r="E351" s="150">
        <v>0.14699999999999999</v>
      </c>
    </row>
    <row r="352" spans="1:5" ht="15">
      <c r="A352" s="127" t="s">
        <v>2779</v>
      </c>
      <c r="B352" s="129" t="s">
        <v>2777</v>
      </c>
      <c r="C352" s="201" t="s">
        <v>2778</v>
      </c>
      <c r="D352" s="128">
        <v>3672.33</v>
      </c>
      <c r="E352" s="150">
        <v>0.20200000000000001</v>
      </c>
    </row>
    <row r="353" spans="1:5" ht="15">
      <c r="A353" s="127" t="s">
        <v>2782</v>
      </c>
      <c r="B353" s="129" t="s">
        <v>2780</v>
      </c>
      <c r="C353" s="201" t="s">
        <v>2781</v>
      </c>
      <c r="D353" s="128">
        <v>3672.33</v>
      </c>
      <c r="E353" s="150">
        <v>0.17699999999999999</v>
      </c>
    </row>
    <row r="354" spans="1:5" ht="15">
      <c r="A354" s="127" t="s">
        <v>2785</v>
      </c>
      <c r="B354" s="129" t="s">
        <v>2783</v>
      </c>
      <c r="C354" s="201" t="s">
        <v>2784</v>
      </c>
      <c r="D354" s="128">
        <v>3672.33</v>
      </c>
      <c r="E354" s="150">
        <v>0.32800000000000001</v>
      </c>
    </row>
    <row r="355" spans="1:5" ht="15">
      <c r="A355" s="127" t="s">
        <v>2788</v>
      </c>
      <c r="B355" s="129" t="s">
        <v>2786</v>
      </c>
      <c r="C355" s="201" t="s">
        <v>2787</v>
      </c>
      <c r="D355" s="128">
        <v>3672.33</v>
      </c>
      <c r="E355" s="150">
        <v>0.17100000000000001</v>
      </c>
    </row>
    <row r="356" spans="1:5" ht="15">
      <c r="A356" s="127" t="s">
        <v>2407</v>
      </c>
      <c r="B356" s="129" t="s">
        <v>2346</v>
      </c>
      <c r="C356" s="129" t="s">
        <v>2347</v>
      </c>
      <c r="D356" s="128">
        <v>3672.33</v>
      </c>
      <c r="E356" s="150">
        <v>0.28699999999999998</v>
      </c>
    </row>
    <row r="357" spans="1:5" ht="15">
      <c r="A357" s="127" t="s">
        <v>2791</v>
      </c>
      <c r="B357" s="129" t="s">
        <v>2789</v>
      </c>
      <c r="C357" s="201" t="s">
        <v>2790</v>
      </c>
      <c r="D357" s="128">
        <v>3672.33</v>
      </c>
      <c r="E357" s="150">
        <v>0.182</v>
      </c>
    </row>
    <row r="358" spans="1:5" ht="15">
      <c r="A358" s="127" t="s">
        <v>2794</v>
      </c>
      <c r="B358" s="129" t="s">
        <v>2792</v>
      </c>
      <c r="C358" s="201" t="s">
        <v>2793</v>
      </c>
      <c r="D358" s="128">
        <v>3672.33</v>
      </c>
      <c r="E358" s="150">
        <v>0.19900000000000001</v>
      </c>
    </row>
    <row r="359" spans="1:5" ht="15">
      <c r="A359" s="127" t="s">
        <v>2797</v>
      </c>
      <c r="B359" s="129" t="s">
        <v>2795</v>
      </c>
      <c r="C359" s="201" t="s">
        <v>2796</v>
      </c>
      <c r="D359" s="128">
        <v>3672.33</v>
      </c>
      <c r="E359" s="150">
        <v>0.29699999999999999</v>
      </c>
    </row>
    <row r="360" spans="1:5" ht="15">
      <c r="A360" s="127" t="s">
        <v>2746</v>
      </c>
      <c r="B360" s="129" t="s">
        <v>2744</v>
      </c>
      <c r="C360" s="201" t="s">
        <v>2745</v>
      </c>
      <c r="D360" s="128">
        <v>3672.33</v>
      </c>
      <c r="E360" s="150">
        <v>0.28299999999999997</v>
      </c>
    </row>
    <row r="361" spans="1:5" ht="15">
      <c r="A361" s="127" t="s">
        <v>2800</v>
      </c>
      <c r="B361" s="129" t="s">
        <v>2798</v>
      </c>
      <c r="C361" s="201" t="s">
        <v>2799</v>
      </c>
      <c r="D361" s="128">
        <v>3672.33</v>
      </c>
      <c r="E361" s="150">
        <v>0.28299999999999997</v>
      </c>
    </row>
    <row r="362" spans="1:5" ht="15">
      <c r="A362" s="127" t="s">
        <v>2803</v>
      </c>
      <c r="B362" s="129" t="s">
        <v>2801</v>
      </c>
      <c r="C362" s="201" t="s">
        <v>2802</v>
      </c>
      <c r="D362" s="128">
        <v>3672.33</v>
      </c>
      <c r="E362" s="150">
        <v>0.28299999999999997</v>
      </c>
    </row>
    <row r="363" spans="1:5" ht="15">
      <c r="A363" s="127" t="s">
        <v>2806</v>
      </c>
      <c r="B363" s="129" t="s">
        <v>2804</v>
      </c>
      <c r="C363" s="201" t="s">
        <v>2805</v>
      </c>
      <c r="D363" s="128">
        <v>3672.33</v>
      </c>
      <c r="E363" s="150">
        <v>0.28299999999999997</v>
      </c>
    </row>
    <row r="364" spans="1:5" ht="15">
      <c r="A364" s="203" t="s">
        <v>2933</v>
      </c>
      <c r="B364" s="129" t="s">
        <v>2931</v>
      </c>
      <c r="C364" s="201" t="s">
        <v>2932</v>
      </c>
      <c r="D364" s="128">
        <v>3672.33</v>
      </c>
      <c r="E364" s="150">
        <v>0.29399999999999998</v>
      </c>
    </row>
    <row r="365" spans="1:5" ht="15">
      <c r="A365" s="203" t="s">
        <v>2959</v>
      </c>
      <c r="B365" s="129" t="s">
        <v>2957</v>
      </c>
      <c r="C365" s="201" t="s">
        <v>2958</v>
      </c>
      <c r="D365" s="128">
        <v>3672.33</v>
      </c>
      <c r="E365" s="150">
        <v>0.30199999999999999</v>
      </c>
    </row>
    <row r="366" spans="1:5" ht="15">
      <c r="A366" s="127" t="s">
        <v>753</v>
      </c>
      <c r="B366" s="129" t="s">
        <v>751</v>
      </c>
      <c r="C366" s="129" t="s">
        <v>752</v>
      </c>
      <c r="D366" s="128">
        <v>3672.33</v>
      </c>
      <c r="E366" s="150">
        <v>0.29199999999999998</v>
      </c>
    </row>
    <row r="367" spans="1:5" ht="15">
      <c r="A367" s="127" t="s">
        <v>3008</v>
      </c>
      <c r="B367" s="126" t="s">
        <v>3009</v>
      </c>
      <c r="C367" s="204" t="s">
        <v>3010</v>
      </c>
      <c r="D367" s="128">
        <v>3672.33</v>
      </c>
      <c r="E367" s="150">
        <v>0.159</v>
      </c>
    </row>
    <row r="368" spans="1:5" ht="15">
      <c r="A368" s="127" t="s">
        <v>2812</v>
      </c>
      <c r="B368" s="129" t="s">
        <v>2810</v>
      </c>
      <c r="C368" s="201" t="s">
        <v>2811</v>
      </c>
      <c r="D368" s="128">
        <v>3672.33</v>
      </c>
      <c r="E368" s="150">
        <v>0.123</v>
      </c>
    </row>
    <row r="369" spans="1:5" ht="15">
      <c r="A369" s="127" t="s">
        <v>2408</v>
      </c>
      <c r="B369" s="129" t="s">
        <v>2348</v>
      </c>
      <c r="C369" s="129" t="s">
        <v>2349</v>
      </c>
      <c r="D369" s="128">
        <v>3672.33</v>
      </c>
      <c r="E369" s="150">
        <v>0.20399999999999999</v>
      </c>
    </row>
    <row r="370" spans="1:5" ht="15">
      <c r="A370" s="127" t="s">
        <v>2409</v>
      </c>
      <c r="B370" s="129" t="s">
        <v>2350</v>
      </c>
      <c r="C370" s="129" t="s">
        <v>2351</v>
      </c>
      <c r="D370" s="128">
        <v>3672.33</v>
      </c>
      <c r="E370" s="150">
        <v>0.219</v>
      </c>
    </row>
    <row r="371" spans="1:5" ht="15">
      <c r="A371" s="127" t="s">
        <v>756</v>
      </c>
      <c r="B371" s="129" t="s">
        <v>754</v>
      </c>
      <c r="C371" s="129" t="s">
        <v>755</v>
      </c>
      <c r="D371" s="128">
        <v>3672.33</v>
      </c>
      <c r="E371" s="150">
        <v>0.25600000000000001</v>
      </c>
    </row>
    <row r="372" spans="1:5" ht="15">
      <c r="A372" s="127" t="s">
        <v>2815</v>
      </c>
      <c r="B372" s="129" t="s">
        <v>2813</v>
      </c>
      <c r="C372" s="201" t="s">
        <v>2814</v>
      </c>
      <c r="D372" s="128">
        <v>3672.33</v>
      </c>
      <c r="E372" s="150">
        <v>0.36399999999999999</v>
      </c>
    </row>
    <row r="373" spans="1:5" ht="15">
      <c r="A373" s="127" t="s">
        <v>2818</v>
      </c>
      <c r="B373" s="129" t="s">
        <v>2816</v>
      </c>
      <c r="C373" s="201" t="s">
        <v>2817</v>
      </c>
      <c r="D373" s="128">
        <v>3672.33</v>
      </c>
      <c r="E373" s="150">
        <v>0.16700000000000001</v>
      </c>
    </row>
    <row r="374" spans="1:5" ht="15">
      <c r="A374" s="127" t="s">
        <v>759</v>
      </c>
      <c r="B374" s="129" t="s">
        <v>757</v>
      </c>
      <c r="C374" s="129" t="s">
        <v>758</v>
      </c>
      <c r="D374" s="128">
        <v>3672.33</v>
      </c>
      <c r="E374" s="150">
        <v>0.33800000000000002</v>
      </c>
    </row>
    <row r="375" spans="1:5" ht="15">
      <c r="A375" s="127" t="s">
        <v>762</v>
      </c>
      <c r="B375" s="129" t="s">
        <v>760</v>
      </c>
      <c r="C375" s="129" t="s">
        <v>761</v>
      </c>
      <c r="D375" s="128">
        <v>3672.33</v>
      </c>
      <c r="E375" s="150">
        <v>0.23499999999999999</v>
      </c>
    </row>
    <row r="376" spans="1:5" ht="15">
      <c r="A376" s="127" t="s">
        <v>2821</v>
      </c>
      <c r="B376" s="129" t="s">
        <v>2819</v>
      </c>
      <c r="C376" s="201" t="s">
        <v>2820</v>
      </c>
      <c r="D376" s="128">
        <v>3672.33</v>
      </c>
      <c r="E376" s="150">
        <v>0.14599999999999999</v>
      </c>
    </row>
    <row r="377" spans="1:5" ht="15">
      <c r="A377" s="127" t="s">
        <v>2824</v>
      </c>
      <c r="B377" s="129" t="s">
        <v>2822</v>
      </c>
      <c r="C377" s="201" t="s">
        <v>2823</v>
      </c>
      <c r="D377" s="128">
        <v>3672.33</v>
      </c>
      <c r="E377" s="150">
        <v>0.188</v>
      </c>
    </row>
    <row r="378" spans="1:5" ht="15">
      <c r="A378" s="127" t="s">
        <v>2827</v>
      </c>
      <c r="B378" s="129" t="s">
        <v>2825</v>
      </c>
      <c r="C378" s="201" t="s">
        <v>2826</v>
      </c>
      <c r="D378" s="128">
        <v>3672.33</v>
      </c>
      <c r="E378" s="150">
        <v>0.113</v>
      </c>
    </row>
    <row r="379" spans="1:5" ht="15">
      <c r="A379" s="127" t="s">
        <v>2830</v>
      </c>
      <c r="B379" s="129" t="s">
        <v>2828</v>
      </c>
      <c r="C379" s="201" t="s">
        <v>2829</v>
      </c>
      <c r="D379" s="128">
        <v>3672.33</v>
      </c>
      <c r="E379" s="150">
        <v>0.124</v>
      </c>
    </row>
    <row r="380" spans="1:5" ht="15">
      <c r="A380" s="127" t="s">
        <v>2410</v>
      </c>
      <c r="B380" s="129" t="s">
        <v>2352</v>
      </c>
      <c r="C380" s="129" t="s">
        <v>2353</v>
      </c>
      <c r="D380" s="128">
        <v>3672.33</v>
      </c>
      <c r="E380" s="150">
        <v>0.28299999999999997</v>
      </c>
    </row>
    <row r="381" spans="1:5" ht="15">
      <c r="A381" s="127" t="s">
        <v>765</v>
      </c>
      <c r="B381" s="129" t="s">
        <v>763</v>
      </c>
      <c r="C381" s="129" t="s">
        <v>764</v>
      </c>
      <c r="D381" s="128">
        <v>3672.33</v>
      </c>
      <c r="E381" s="150">
        <v>0.28299999999999997</v>
      </c>
    </row>
    <row r="382" spans="1:5" ht="15">
      <c r="A382" s="127" t="s">
        <v>2905</v>
      </c>
      <c r="B382" s="129" t="s">
        <v>2878</v>
      </c>
      <c r="C382" s="201" t="s">
        <v>2904</v>
      </c>
      <c r="D382" s="128">
        <v>3672.33</v>
      </c>
      <c r="E382" s="150">
        <v>0.28299999999999997</v>
      </c>
    </row>
    <row r="383" spans="1:5" ht="15">
      <c r="A383" s="127" t="s">
        <v>2839</v>
      </c>
      <c r="B383" s="129" t="s">
        <v>2837</v>
      </c>
      <c r="C383" s="201" t="s">
        <v>2838</v>
      </c>
      <c r="D383" s="128">
        <v>3672.33</v>
      </c>
      <c r="E383" s="150">
        <v>9.9000000000000005E-2</v>
      </c>
    </row>
    <row r="384" spans="1:5" ht="15">
      <c r="A384" s="203" t="s">
        <v>3067</v>
      </c>
      <c r="B384" s="238" t="s">
        <v>3068</v>
      </c>
      <c r="C384" s="204" t="s">
        <v>3069</v>
      </c>
      <c r="D384" s="128">
        <v>3672.33</v>
      </c>
      <c r="E384" s="150">
        <v>0.27100000000000002</v>
      </c>
    </row>
    <row r="385" spans="1:5" ht="15">
      <c r="A385" s="203" t="s">
        <v>2947</v>
      </c>
      <c r="B385" s="129" t="s">
        <v>2945</v>
      </c>
      <c r="C385" s="201" t="s">
        <v>2946</v>
      </c>
      <c r="D385" s="128">
        <v>3672.33</v>
      </c>
      <c r="E385" s="150">
        <v>7.8E-2</v>
      </c>
    </row>
    <row r="386" spans="1:5" ht="15">
      <c r="A386" s="127" t="s">
        <v>2842</v>
      </c>
      <c r="B386" s="129" t="s">
        <v>2840</v>
      </c>
      <c r="C386" s="201" t="s">
        <v>2841</v>
      </c>
      <c r="D386" s="128">
        <v>3672.33</v>
      </c>
      <c r="E386" s="150">
        <v>0.37</v>
      </c>
    </row>
    <row r="387" spans="1:5" ht="15">
      <c r="A387" s="127" t="s">
        <v>2411</v>
      </c>
      <c r="B387" s="129" t="s">
        <v>2354</v>
      </c>
      <c r="C387" s="129" t="s">
        <v>2355</v>
      </c>
      <c r="D387" s="128">
        <v>3672.33</v>
      </c>
      <c r="E387" s="150">
        <v>9.8000000000000004E-2</v>
      </c>
    </row>
    <row r="388" spans="1:5" ht="15">
      <c r="A388" s="127" t="s">
        <v>2845</v>
      </c>
      <c r="B388" s="129" t="s">
        <v>2843</v>
      </c>
      <c r="C388" s="201" t="s">
        <v>2844</v>
      </c>
      <c r="D388" s="128">
        <v>3672.33</v>
      </c>
      <c r="E388" s="150">
        <v>0.121</v>
      </c>
    </row>
    <row r="389" spans="1:5" ht="15">
      <c r="A389" s="127" t="s">
        <v>3011</v>
      </c>
      <c r="B389" s="126" t="s">
        <v>3012</v>
      </c>
      <c r="C389" s="204" t="s">
        <v>3013</v>
      </c>
      <c r="D389" s="128">
        <v>3672.33</v>
      </c>
      <c r="E389" s="150">
        <v>7.5999999999999998E-2</v>
      </c>
    </row>
    <row r="390" spans="1:5" ht="15">
      <c r="A390" s="127" t="s">
        <v>2412</v>
      </c>
      <c r="B390" s="129" t="s">
        <v>2356</v>
      </c>
      <c r="C390" s="129" t="s">
        <v>2357</v>
      </c>
      <c r="D390" s="128">
        <v>3672.33</v>
      </c>
      <c r="E390" s="150">
        <v>0.107</v>
      </c>
    </row>
    <row r="391" spans="1:5" ht="15">
      <c r="A391" s="203" t="s">
        <v>3054</v>
      </c>
      <c r="B391" s="234" t="s">
        <v>3055</v>
      </c>
      <c r="C391" s="201" t="s">
        <v>3057</v>
      </c>
      <c r="D391" s="128">
        <v>3672.33</v>
      </c>
      <c r="E391" s="150">
        <v>0.13</v>
      </c>
    </row>
    <row r="392" spans="1:5" ht="15">
      <c r="A392" s="127" t="s">
        <v>2413</v>
      </c>
      <c r="B392" s="129" t="s">
        <v>2358</v>
      </c>
      <c r="C392" s="129" t="s">
        <v>2359</v>
      </c>
      <c r="D392" s="128">
        <v>3672.33</v>
      </c>
      <c r="E392" s="150">
        <v>0.28599999999999998</v>
      </c>
    </row>
    <row r="393" spans="1:5" ht="15">
      <c r="A393" s="127" t="s">
        <v>2414</v>
      </c>
      <c r="B393" s="129" t="s">
        <v>2360</v>
      </c>
      <c r="C393" s="129" t="s">
        <v>2361</v>
      </c>
      <c r="D393" s="128">
        <v>3672.33</v>
      </c>
      <c r="E393" s="150">
        <v>0.33900000000000002</v>
      </c>
    </row>
    <row r="394" spans="1:5" ht="15">
      <c r="A394" s="127" t="s">
        <v>2809</v>
      </c>
      <c r="B394" s="129" t="s">
        <v>2807</v>
      </c>
      <c r="C394" s="201" t="s">
        <v>2808</v>
      </c>
      <c r="D394" s="128">
        <v>3672.33</v>
      </c>
      <c r="E394" s="150">
        <v>0.437</v>
      </c>
    </row>
    <row r="395" spans="1:5" ht="15">
      <c r="A395" s="203" t="s">
        <v>2962</v>
      </c>
      <c r="B395" s="129" t="s">
        <v>2960</v>
      </c>
      <c r="C395" s="201" t="s">
        <v>2961</v>
      </c>
      <c r="D395" s="128">
        <v>3672.33</v>
      </c>
      <c r="E395" s="150">
        <v>0.223</v>
      </c>
    </row>
    <row r="396" spans="1:5" ht="15">
      <c r="A396" s="127" t="s">
        <v>2848</v>
      </c>
      <c r="B396" s="129" t="s">
        <v>2846</v>
      </c>
      <c r="C396" s="201" t="s">
        <v>2847</v>
      </c>
      <c r="D396" s="128">
        <v>3672.33</v>
      </c>
      <c r="E396" s="150">
        <v>0.29499999999999998</v>
      </c>
    </row>
    <row r="397" spans="1:5" ht="15">
      <c r="A397" s="203" t="s">
        <v>2950</v>
      </c>
      <c r="B397" s="129" t="s">
        <v>2948</v>
      </c>
      <c r="C397" s="201" t="s">
        <v>2949</v>
      </c>
      <c r="D397" s="128">
        <v>3672.33</v>
      </c>
      <c r="E397" s="150">
        <v>0.624</v>
      </c>
    </row>
    <row r="398" spans="1:5" ht="15">
      <c r="A398" s="127" t="s">
        <v>2851</v>
      </c>
      <c r="B398" s="129" t="s">
        <v>2849</v>
      </c>
      <c r="C398" s="201" t="s">
        <v>2850</v>
      </c>
      <c r="D398" s="128">
        <v>3672.33</v>
      </c>
      <c r="E398" s="150">
        <v>0.372</v>
      </c>
    </row>
    <row r="399" spans="1:5" ht="15">
      <c r="A399" s="127" t="s">
        <v>2895</v>
      </c>
      <c r="B399" s="129" t="s">
        <v>2911</v>
      </c>
      <c r="C399" s="201" t="s">
        <v>2894</v>
      </c>
      <c r="D399" s="128">
        <v>3672.33</v>
      </c>
      <c r="E399" s="150">
        <v>0.16600000000000001</v>
      </c>
    </row>
    <row r="400" spans="1:5" ht="15">
      <c r="A400" s="127" t="s">
        <v>3046</v>
      </c>
      <c r="B400" s="129" t="s">
        <v>3047</v>
      </c>
      <c r="C400" s="201" t="s">
        <v>3048</v>
      </c>
      <c r="D400" s="128">
        <v>3672.33</v>
      </c>
      <c r="E400" s="150">
        <v>0.17899999999999999</v>
      </c>
    </row>
    <row r="401" spans="1:5" ht="15">
      <c r="A401" s="127" t="s">
        <v>2903</v>
      </c>
      <c r="B401" s="129" t="s">
        <v>2877</v>
      </c>
      <c r="C401" s="201" t="s">
        <v>2901</v>
      </c>
      <c r="D401" s="128">
        <v>3672.33</v>
      </c>
      <c r="E401" s="150">
        <v>0.316</v>
      </c>
    </row>
    <row r="402" spans="1:5" ht="15">
      <c r="A402" s="127" t="s">
        <v>2908</v>
      </c>
      <c r="B402" s="129" t="s">
        <v>2880</v>
      </c>
      <c r="C402" s="201" t="s">
        <v>2906</v>
      </c>
      <c r="D402" s="128">
        <v>3672.33</v>
      </c>
      <c r="E402" s="150">
        <v>0.32200000000000001</v>
      </c>
    </row>
    <row r="403" spans="1:5" ht="15">
      <c r="A403" s="127" t="s">
        <v>2897</v>
      </c>
      <c r="B403" s="129" t="s">
        <v>2874</v>
      </c>
      <c r="C403" s="201" t="s">
        <v>2896</v>
      </c>
      <c r="D403" s="128">
        <v>3672.33</v>
      </c>
      <c r="E403" s="150">
        <v>0.28299999999999997</v>
      </c>
    </row>
    <row r="404" spans="1:5" ht="15">
      <c r="A404" s="127" t="s">
        <v>2891</v>
      </c>
      <c r="B404" s="129" t="s">
        <v>2872</v>
      </c>
      <c r="C404" s="201" t="s">
        <v>2890</v>
      </c>
      <c r="D404" s="128">
        <v>3672.33</v>
      </c>
      <c r="E404" s="150">
        <v>0.14199999999999999</v>
      </c>
    </row>
    <row r="405" spans="1:5" ht="15">
      <c r="A405" s="127" t="s">
        <v>3020</v>
      </c>
      <c r="B405" s="129"/>
      <c r="C405" s="201" t="s">
        <v>3021</v>
      </c>
      <c r="D405" s="128">
        <v>3672.33</v>
      </c>
      <c r="E405" s="150">
        <v>0.28299999999999997</v>
      </c>
    </row>
  </sheetData>
  <sheetProtection algorithmName="SHA-512" hashValue="s3pJWAYPDwdrOfvbVhwYCwS1BXmFEhOfhRH5MEgUjyF+8gmrD+5XcMKNTgeUgUL1p+3uOEqCZw48BXGUVWhe3Q==" saltValue="l9xdti8tRhhz+FJrItJDjw==" spinCount="100000" sheet="1" objects="1" scenarios="1"/>
  <sortState xmlns:xlrd2="http://schemas.microsoft.com/office/spreadsheetml/2017/richdata2" ref="A7:E405">
    <sortCondition ref="B7:B405"/>
  </sortState>
  <conditionalFormatting sqref="B7:B384">
    <cfRule type="duplicateValues" dxfId="3" priority="62"/>
  </conditionalFormatting>
  <conditionalFormatting sqref="B385:B395">
    <cfRule type="duplicateValues" dxfId="2" priority="3"/>
  </conditionalFormatting>
  <conditionalFormatting sqref="B396:B403">
    <cfRule type="duplicateValues" dxfId="1" priority="2"/>
  </conditionalFormatting>
  <conditionalFormatting sqref="B404:B405">
    <cfRule type="duplicateValues" dxfId="0" priority="1"/>
  </conditionalFormatting>
  <pageMargins left="0.25" right="0.25" top="0.75" bottom="0.75" header="0.3" footer="0.3"/>
  <pageSetup scale="48" fitToHeight="0" orientation="landscape" r:id="rId1"/>
  <headerFooter>
    <oddFooter>&amp;LMyers and Stauffer LC&amp;C&amp;F [&amp;A]&amp;R&amp;D</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10/9/2013 7:52:38 PM</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Category xmlns="a2828611-3eb8-41e7-bfe2-0b0c20ea89ac">None</Category>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4292CAFA243DE41BF1C315D5258013F" ma:contentTypeVersion="12" ma:contentTypeDescription="Create a new document." ma:contentTypeScope="" ma:versionID="84c50361e51841afcde64a119672e4af">
  <xsd:schema xmlns:xsd="http://www.w3.org/2001/XMLSchema" xmlns:xs="http://www.w3.org/2001/XMLSchema" xmlns:p="http://schemas.microsoft.com/office/2006/metadata/properties" xmlns:ns2="a2828611-3eb8-41e7-bfe2-0b0c20ea89ac" xmlns:ns3="af38e315-5187-4aef-b920-993b8c705a05" xmlns:ns4="60fcc223-373f-425e-91d9-6b4c08aced9b" targetNamespace="http://schemas.microsoft.com/office/2006/metadata/properties" ma:root="true" ma:fieldsID="25c5636a7df8acadb87b2397f6ed1b4e" ns2:_="" ns3:_="" ns4:_="">
    <xsd:import namespace="a2828611-3eb8-41e7-bfe2-0b0c20ea89ac"/>
    <xsd:import namespace="af38e315-5187-4aef-b920-993b8c705a05"/>
    <xsd:import namespace="60fcc223-373f-425e-91d9-6b4c08aced9b"/>
    <xsd:element name="properties">
      <xsd:complexType>
        <xsd:sequence>
          <xsd:element name="documentManagement">
            <xsd:complexType>
              <xsd:all>
                <xsd:element ref="ns2:Category"/>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8611-3eb8-41e7-bfe2-0b0c20ea89ac" elementFormDefault="qualified">
    <xsd:import namespace="http://schemas.microsoft.com/office/2006/documentManagement/types"/>
    <xsd:import namespace="http://schemas.microsoft.com/office/infopath/2007/PartnerControls"/>
    <xsd:element name="Category" ma:index="2" ma:displayName="Category" ma:format="Dropdown" ma:internalName="Category">
      <xsd:simpleType>
        <xsd:restriction base="dms:Choice">
          <xsd:enumeration value="None"/>
          <xsd:enumeration value="1095-B"/>
          <xsd:enumeration value="ACA repeal"/>
          <xsd:enumeration value="Annual Health Plan Selection"/>
          <xsd:enumeration value="Appeals"/>
          <xsd:enumeration value="AVS"/>
          <xsd:enumeration value="Behavioral Health Homes (BHH)"/>
          <xsd:enumeration value="BRS"/>
          <xsd:enumeration value="C&amp;TC"/>
          <xsd:enumeration value="Call Center Documents"/>
          <xsd:enumeration value="Case Management Redesign"/>
          <xsd:enumeration value="Changes in Circumstance"/>
          <xsd:enumeration value="Comms Plans"/>
          <xsd:enumeration value="County Communication on Several Topics"/>
          <xsd:enumeration value="CountyLink"/>
          <xsd:enumeration value="County Newsletter"/>
          <xsd:enumeration value="COVID-19 Comms Plans"/>
          <xsd:enumeration value="CRRC"/>
          <xsd:enumeration value="DACA (Deferred Action for Childhood Arrivals)"/>
          <xsd:enumeration value="DSAC"/>
          <xsd:enumeration value="EMA"/>
          <xsd:enumeration value="Employee Updates"/>
          <xsd:enumeration value="Enterprise Appeals Solution (EAS)"/>
          <xsd:enumeration value="Federal Relations"/>
          <xsd:enumeration value="Financing Task Force"/>
          <xsd:enumeration value="Forms"/>
          <xsd:enumeration value="HCA Organizational docs"/>
          <xsd:enumeration value="HCHI or HINTS"/>
          <xsd:enumeration value="Health Care Reform"/>
          <xsd:enumeration value="Health Plan Open Enrollment"/>
          <xsd:enumeration value="HPE"/>
          <xsd:enumeration value="Integrated Health Partnerships"/>
          <xsd:enumeration value="Interface or Interface Project_METS-MMIS"/>
          <xsd:enumeration value="ISDS SMRT"/>
          <xsd:enumeration value="Legislative Notices"/>
          <xsd:enumeration value="Legislative Updates"/>
          <xsd:enumeration value="MA-EPD"/>
          <xsd:enumeration value="Managed Care"/>
          <xsd:enumeration value="Managed Care Ombudsman"/>
          <xsd:enumeration value="MEIP"/>
          <xsd:enumeration value="Member Help Desk Resources"/>
          <xsd:enumeration value="Member Legislative Notice"/>
          <xsd:enumeration value="Member Web Pages"/>
          <xsd:enumeration value="Mental Health"/>
          <xsd:enumeration value="METS"/>
          <xsd:enumeration value="MFPP 2015 Project"/>
          <xsd:enumeration value="MHCP Communication Process or Site"/>
          <xsd:enumeration value="Migration from MAXIS to METS"/>
          <xsd:enumeration value="MinnesotaCare Premiums"/>
          <xsd:enumeration value="MinnesotaCare Tax HH Workaround"/>
          <xsd:enumeration value="MNsure Implementation Plan (Oct28)+Related"/>
          <xsd:enumeration value="New Eligibility System"/>
          <xsd:enumeration value="Non-Emergency Medical Transportation (NEMT)"/>
          <xsd:enumeration value="Notices Project"/>
          <xsd:enumeration value="Officer Involved Care Coordination"/>
          <xsd:enumeration value="Other"/>
          <xsd:enumeration value="PA Criteria Sheets"/>
          <xsd:enumeration value="Paper application"/>
          <xsd:enumeration value="Pending Applications"/>
          <xsd:enumeration value="Periodic Data Matching (PDM)"/>
          <xsd:enumeration value="PIX Meetings"/>
          <xsd:enumeration value="PMHCP Manual"/>
          <xsd:enumeration value="Program Reconciliation"/>
          <xsd:enumeration value="Provider Enrollment"/>
          <xsd:enumeration value="Providers"/>
          <xsd:enumeration value="Reasonable Opportunity Period (ROP)"/>
          <xsd:enumeration value="Renewals"/>
          <xsd:enumeration value="Research"/>
          <xsd:enumeration value="Reset"/>
          <xsd:enumeration value="Retro MA"/>
          <xsd:enumeration value="Special Needs BasicCare"/>
          <xsd:enumeration value="Special Needs Purchasing"/>
          <xsd:enumeration value="Spousal Impoverishment Rules"/>
          <xsd:enumeration value="Tridion Migration"/>
          <xsd:enumeration value="Web Pages"/>
        </xsd:restriction>
      </xsd:simpleType>
    </xsd:element>
  </xsd:schema>
  <xsd:schema xmlns:xsd="http://www.w3.org/2001/XMLSchema" xmlns:xs="http://www.w3.org/2001/XMLSchema" xmlns:dms="http://schemas.microsoft.com/office/2006/documentManagement/types" xmlns:pc="http://schemas.microsoft.com/office/infopath/2007/PartnerControls" targetNamespace="af38e315-5187-4aef-b920-993b8c705a05"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fcc223-373f-425e-91d9-6b4c08aced9b"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itle and Name field should be the s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2.xml><?xml version="1.0" encoding="utf-8"?>
<ds:datastoreItem xmlns:ds="http://schemas.openxmlformats.org/officeDocument/2006/customXml" ds:itemID="{D737D55C-65A2-4103-A7D0-75A84A681DE6}">
  <ds:schemaRefs>
    <ds:schemaRef ds:uri="http://schemas.microsoft.com/sharepoint/events"/>
  </ds:schemaRefs>
</ds:datastoreItem>
</file>

<file path=customXml/itemProps3.xml><?xml version="1.0" encoding="utf-8"?>
<ds:datastoreItem xmlns:ds="http://schemas.openxmlformats.org/officeDocument/2006/customXml" ds:itemID="{3AAF4FC6-0926-4768-8C75-2DFD2000EA2B}">
  <ds:schemaRefs>
    <ds:schemaRef ds:uri="af38e315-5187-4aef-b920-993b8c705a05"/>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60fcc223-373f-425e-91d9-6b4c08aced9b"/>
    <ds:schemaRef ds:uri="a2828611-3eb8-41e7-bfe2-0b0c20ea89ac"/>
    <ds:schemaRef ds:uri="http://www.w3.org/XML/1998/namespace"/>
    <ds:schemaRef ds:uri="http://purl.org/dc/dcmitype/"/>
  </ds:schemaRefs>
</ds:datastoreItem>
</file>

<file path=customXml/itemProps4.xml><?xml version="1.0" encoding="utf-8"?>
<ds:datastoreItem xmlns:ds="http://schemas.openxmlformats.org/officeDocument/2006/customXml" ds:itemID="{D25996F8-AB70-45BB-B8AD-237797BE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8611-3eb8-41e7-bfe2-0b0c20ea89ac"/>
    <ds:schemaRef ds:uri="af38e315-5187-4aef-b920-993b8c705a05"/>
    <ds:schemaRef ds:uri="60fcc223-373f-425e-91d9-6b4c08ace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Structure</vt:lpstr>
      <vt:lpstr>Calculator Instructions</vt:lpstr>
      <vt:lpstr>Interactive Calculator</vt:lpstr>
      <vt:lpstr>APR-DRG v42 Weights</vt:lpstr>
      <vt:lpstr>Provider Parameters</vt:lpstr>
      <vt:lpstr>APR_DRG</vt:lpstr>
      <vt:lpstr>'Interactive Calculator'!Print_Area</vt:lpstr>
      <vt:lpstr>'Provider Parameters'!Print_Titles</vt:lpstr>
      <vt:lpstr>Provider_Parameters</vt:lpstr>
    </vt:vector>
  </TitlesOfParts>
  <Manager>Susan Hammersten</Manager>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HealthNet DRG Calculator</dc:title>
  <dc:subject>Calculatorascorrected</dc:subject>
  <dc:creator>Katelyn Banning</dc:creator>
  <cp:keywords/>
  <cp:lastModifiedBy>Jenks, Christina</cp:lastModifiedBy>
  <cp:lastPrinted>2024-09-13T16:46:00Z</cp:lastPrinted>
  <dcterms:created xsi:type="dcterms:W3CDTF">2008-08-08T02:49:05Z</dcterms:created>
  <dcterms:modified xsi:type="dcterms:W3CDTF">2026-06-22T13:14:13Z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0x01010004292CAFA243DE41BF1C315D5258013F</vt:lpwstr>
  </property>
</Properties>
</file>